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" activeTab="1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2025年“三公”经费安排情况说明" sheetId="12" r:id="rId11"/>
    <sheet name="Sheet1" sheetId="13" r:id="rId12"/>
  </sheets>
  <definedNames>
    <definedName name="_xlnm._FilterDatabase" localSheetId="1" hidden="1">表二!$A$6:$D$454</definedName>
    <definedName name="_xlnm._FilterDatabase" localSheetId="3" hidden="1">表四!$A$5:$C$389</definedName>
    <definedName name="_xlnm._FilterDatabase" localSheetId="0" hidden="1">表一!$A$7:$C$31</definedName>
    <definedName name="_xlnm.Print_Titles" localSheetId="7">表八!$A$2:$IV$5</definedName>
    <definedName name="_xlnm.Print_Titles" localSheetId="8">表九!$A$2:$IV$5</definedName>
    <definedName name="_xlnm.Print_Titles" localSheetId="5">表六!$A$2:$IV$5</definedName>
    <definedName name="_xlnm.Print_Titles" localSheetId="6">表七!$A$2:$IV$5</definedName>
    <definedName name="_xlnm.Print_Titles" localSheetId="9">表十!$A$2:$IV$5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C7" authorId="0">
      <text>
        <r>
          <rPr>
            <sz val="9"/>
            <rFont val="Arial"/>
            <charset val="0"/>
          </rPr>
          <t xml:space="preserve">原始值:668691451
舍位值:66869
平衡后:66870
</t>
        </r>
      </text>
    </comment>
    <comment ref="C14" authorId="0">
      <text>
        <r>
          <rPr>
            <sz val="9"/>
            <rFont val="Arial"/>
            <charset val="0"/>
          </rPr>
          <t xml:space="preserve">原始值:4325183
舍位值:433
平衡后:432
平衡明细如下:
序号=5;尾差来源=[700120102]政协事务;失真值=4767.00;来源层次=3;尾差总量=-1.0;分配值=-1.0;值变化=433&gt;&gt;432
</t>
        </r>
      </text>
    </comment>
    <comment ref="C21" authorId="0">
      <text>
        <r>
          <rPr>
            <sz val="9"/>
            <rFont val="Arial"/>
            <charset val="0"/>
          </rPr>
          <t xml:space="preserve">原始值:18545516
舍位值:1855
平衡后:1854
平衡明细如下:
序号=7;尾差来源=[700120103]政府办公厅(室)及相关机构事务;失真值=-789.00;来源层次=3;尾差总量=-1.0;分配值=-1.0;值变化=1855&gt;&gt;1854
</t>
        </r>
      </text>
    </comment>
    <comment ref="C25" authorId="0">
      <text>
        <r>
          <rPr>
            <sz val="9"/>
            <rFont val="Arial"/>
            <charset val="0"/>
          </rPr>
          <t xml:space="preserve">原始值:3703845
舍位值:370
平衡后:371
平衡明细如下:
序号=6;尾差来源=[700120104]发展与改革事务;失真值=-4391.00;来源层次=3;尾差总量=1.0;分配值=1.0;值变化=370&gt;&gt;371
</t>
        </r>
      </text>
    </comment>
    <comment ref="C38" authorId="0">
      <text>
        <r>
          <rPr>
            <sz val="9"/>
            <rFont val="Arial"/>
            <charset val="0"/>
          </rPr>
          <t xml:space="preserve">原始值:324767
舍位值:32
平衡后:33
</t>
        </r>
      </text>
    </comment>
    <comment ref="C39" authorId="0">
      <text>
        <r>
          <rPr>
            <sz val="9"/>
            <rFont val="Arial"/>
            <charset val="0"/>
          </rPr>
          <t xml:space="preserve">原始值:324767
舍位值:32
平衡后:33
平衡明细如下:
序号=59;尾差来源=[70011]一般公共预算支出合计;失真值=4048.00;来源层次=1;尾差总量=2.0;分配值=1.0;值变化=32&gt;&gt;33
</t>
        </r>
      </text>
    </comment>
    <comment ref="C48" authorId="0">
      <text>
        <r>
          <rPr>
            <sz val="9"/>
            <rFont val="Arial"/>
            <charset val="0"/>
          </rPr>
          <t xml:space="preserve">原始值:3296696
舍位值:330
平衡后:329
平衡明细如下:
序号=11;尾差来源=[700120113]商贸事务;失真值=3180.00;来源层次=3;尾差总量=-1.0;分配值=-1.0;值变化=330&gt;&gt;329
</t>
        </r>
      </text>
    </comment>
    <comment ref="C51" authorId="0">
      <text>
        <r>
          <rPr>
            <sz val="9"/>
            <rFont val="Arial"/>
            <charset val="0"/>
          </rPr>
          <t xml:space="preserve">原始值:474165
舍位值:47
平衡后:48
平衡明细如下:
序号=12;尾差来源=[700120123]民族事务;失真值=-4513.00;来源层次=3;尾差总量=1.0;分配值=1.0;值变化=47&gt;&gt;48
</t>
        </r>
      </text>
    </comment>
    <comment ref="C77" authorId="0">
      <text>
        <r>
          <rPr>
            <sz val="9"/>
            <rFont val="Arial"/>
            <charset val="0"/>
          </rPr>
          <t xml:space="preserve">原始值:144786
舍位值:14
平衡后:15
平衡明细如下:
序号=16;尾差来源=[700120134]统战事务;失真值=-1165.00;来源层次=3;尾差总量=1.0;分配值=1.0;值变化=14&gt;&gt;15
</t>
        </r>
      </text>
    </comment>
    <comment ref="C86" authorId="0">
      <text>
        <r>
          <rPr>
            <sz val="9"/>
            <rFont val="Arial"/>
            <charset val="0"/>
          </rPr>
          <t xml:space="preserve">原始值:26965092
舍位值:2697
平衡后:2696
平衡明细如下:
序号=20;尾差来源=[700120138]市场监督管理事务;失真值=-4553.00;来源层次=3;尾差总量=-2.0;分配值=-1.0;值变化=2697&gt;&gt;2696
</t>
        </r>
      </text>
    </comment>
    <comment ref="C87" authorId="0">
      <text>
        <r>
          <rPr>
            <sz val="9"/>
            <rFont val="Arial"/>
            <charset val="0"/>
          </rPr>
          <t xml:space="preserve">原始值:2335440
舍位值:234
平衡后:233
平衡明细如下:
序号=21;尾差来源=[700120138]市场监督管理事务;失真值=-4553.00;来源层次=3;尾差总量=-2.0;分配值=-1.0;值变化=234&gt;&gt;233
</t>
        </r>
      </text>
    </comment>
    <comment ref="C97" authorId="0">
      <text>
        <r>
          <rPr>
            <sz val="9"/>
            <rFont val="Arial"/>
            <charset val="0"/>
          </rPr>
          <t xml:space="preserve">原始值:742925
舍位值:74
平衡后:75
平衡明细如下:
序号=18;尾差来源=[700120139]社会工作事务;失真值=-3815.00;来源层次=3;尾差总量=1.0;分配值=1.0;值变化=74&gt;&gt;75
</t>
        </r>
      </text>
    </comment>
    <comment ref="C139" authorId="0">
      <text>
        <r>
          <rPr>
            <sz val="9"/>
            <rFont val="Arial"/>
            <charset val="0"/>
          </rPr>
          <t xml:space="preserve">原始值:7033813
舍位值:703
平衡后:704
平衡明细如下:
序号=29;尾差来源=[700120507]特殊教育;失真值=-2445.00;来源层次=3;尾差总量=1.0;分配值=1.0;值变化=703&gt;&gt;704
</t>
        </r>
      </text>
    </comment>
    <comment ref="C155" authorId="0">
      <text>
        <r>
          <rPr>
            <sz val="9"/>
            <rFont val="Arial"/>
            <charset val="0"/>
          </rPr>
          <t xml:space="preserve">原始值:2505544
舍位值:251
平衡后:250
平衡明细如下:
序号=46;尾差来源=[700120607]科学技术普及;失真值=4804.00;来源层次=3;尾差总量=-1.0;分配值=-1.0;值变化=251&gt;&gt;250
</t>
        </r>
      </text>
    </comment>
    <comment ref="C173" authorId="0">
      <text>
        <r>
          <rPr>
            <sz val="9"/>
            <rFont val="Arial"/>
            <charset val="0"/>
          </rPr>
          <t xml:space="preserve">原始值:1406504
舍位值:141
平衡后:140
平衡明细如下:
序号=39;尾差来源=[700120702]文物;失真值=3606.00;来源层次=3;尾差总量=-1.0;分配值=-1.0;值变化=141&gt;&gt;140
</t>
        </r>
      </text>
    </comment>
    <comment ref="C174" authorId="0">
      <text>
        <r>
          <rPr>
            <sz val="9"/>
            <rFont val="Arial"/>
            <charset val="0"/>
          </rPr>
          <t xml:space="preserve">原始值:1502477
舍位值:150
平衡后:151
</t>
        </r>
      </text>
    </comment>
    <comment ref="C176" authorId="0">
      <text>
        <r>
          <rPr>
            <sz val="9"/>
            <rFont val="Arial"/>
            <charset val="0"/>
          </rPr>
          <t xml:space="preserve">原始值:1354619
舍位值:135
平衡后:136
平衡明细如下:
序号=48;尾差来源=[7001207]文化旅游体育与传媒支出;失真值=2759.00;来源层次=2;尾差总量=1.0;分配值=1.0;值变化=135&gt;&gt;136
</t>
        </r>
      </text>
    </comment>
    <comment ref="C178" authorId="0">
      <text>
        <r>
          <rPr>
            <sz val="9"/>
            <rFont val="Arial"/>
            <charset val="0"/>
          </rPr>
          <t xml:space="preserve">原始值:5866668
舍位值:587
平衡后:586
平衡明细如下:
序号=38;尾差来源=[700120708]广播电视;失真值=3415.00;来源层次=3;尾差总量=-1.0;分配值=-1.0;值变化=587&gt;&gt;586
</t>
        </r>
      </text>
    </comment>
    <comment ref="C191" authorId="0">
      <text>
        <r>
          <rPr>
            <sz val="9"/>
            <rFont val="Arial"/>
            <charset val="0"/>
          </rPr>
          <t xml:space="preserve">原始值:882800
舍位值:88
平衡后:89
平衡明细如下:
序号=15;尾差来源=[700120802]民政管理事务;失真值=-4697.00;来源层次=3;尾差总量=1.0;分配值=1.0;值变化=88&gt;&gt;89
</t>
        </r>
      </text>
    </comment>
    <comment ref="C192" authorId="0">
      <text>
        <r>
          <rPr>
            <sz val="9"/>
            <rFont val="Arial"/>
            <charset val="0"/>
          </rPr>
          <t xml:space="preserve">原始值:188666368
舍位值:18867
平衡后:18866
</t>
        </r>
      </text>
    </comment>
    <comment ref="C194" authorId="0">
      <text>
        <r>
          <rPr>
            <sz val="9"/>
            <rFont val="Arial"/>
            <charset val="0"/>
          </rPr>
          <t xml:space="preserve">原始值:19725925
舍位值:1973
平衡后:1972
平衡明细如下:
序号=56;尾差来源=[7001208]社会保障和就业支出;失真值=-1728.00;来源层次=2;尾差总量=-1.0;分配值=-1.0;值变化=1973&gt;&gt;1972
</t>
        </r>
      </text>
    </comment>
    <comment ref="C199" authorId="0">
      <text>
        <r>
          <rPr>
            <sz val="9"/>
            <rFont val="Arial"/>
            <charset val="0"/>
          </rPr>
          <t xml:space="preserve">原始值:45193291
舍位值:4519
平衡后:4520
平衡明细如下:
序号=14;尾差来源=[700120807]就业补助;失真值=-3782.00;来源层次=3;尾差总量=1.0;分配值=1.0;值变化=4519&gt;&gt;4520
</t>
        </r>
      </text>
    </comment>
    <comment ref="C201" authorId="0">
      <text>
        <r>
          <rPr>
            <sz val="9"/>
            <rFont val="Arial"/>
            <charset val="0"/>
          </rPr>
          <t xml:space="preserve">原始值:52355802
舍位值:5236
平衡后:5235
平衡明细如下:
序号=13;尾差来源=[700120808]抚恤;失真值=4819.00;来源层次=3;尾差总量=-1.0;分配值=-1.0;值变化=5236&gt;&gt;5235
</t>
        </r>
      </text>
    </comment>
    <comment ref="C211" authorId="0">
      <text>
        <r>
          <rPr>
            <sz val="9"/>
            <rFont val="Arial"/>
            <charset val="0"/>
          </rPr>
          <t xml:space="preserve">原始值:714434
舍位值:71
平衡后:72
平衡明细如下:
序号=17;尾差来源=[700120810]社会福利;失真值=-4537.00;来源层次=3;尾差总量=1.0;分配值=1.0;值变化=71&gt;&gt;72
</t>
        </r>
      </text>
    </comment>
    <comment ref="C214" authorId="0">
      <text>
        <r>
          <rPr>
            <sz val="9"/>
            <rFont val="Arial"/>
            <charset val="0"/>
          </rPr>
          <t xml:space="preserve">原始值:2226342
舍位值:223
平衡后:222
平衡明细如下:
序号=31;尾差来源=[700120811]残疾人事业;失真值=4354.00;来源层次=3;尾差总量=-1.0;分配值=-1.0;值变化=223&gt;&gt;222
</t>
        </r>
      </text>
    </comment>
    <comment ref="C223" authorId="0">
      <text>
        <r>
          <rPr>
            <sz val="9"/>
            <rFont val="Arial"/>
            <charset val="0"/>
          </rPr>
          <t xml:space="preserve">原始值:105414466
舍位值:10541
平衡后:10542
平衡明细如下:
序号=30;尾差来源=[700120819]最低生活保障;失真值=-4166.00;来源层次=3;尾差总量=1.0;分配值=1.0;值变化=10541&gt;&gt;10542
</t>
        </r>
      </text>
    </comment>
    <comment ref="C235" authorId="0">
      <text>
        <r>
          <rPr>
            <sz val="9"/>
            <rFont val="Arial"/>
            <charset val="0"/>
          </rPr>
          <t xml:space="preserve">原始值:2503799
舍位值:250
平衡后:251
平衡明细如下:
序号=37;尾差来源=[700120828]退役军人管理事务;失真值=-3789.00;来源层次=3;尾差总量=1.0;分配值=1.0;值变化=250&gt;&gt;251
</t>
        </r>
      </text>
    </comment>
    <comment ref="C249" authorId="0">
      <text>
        <r>
          <rPr>
            <sz val="9"/>
            <rFont val="Arial"/>
            <charset val="0"/>
          </rPr>
          <t xml:space="preserve">原始值:99334885
舍位值:9933
平衡后:9934
</t>
        </r>
      </text>
    </comment>
    <comment ref="C250" authorId="0">
      <text>
        <r>
          <rPr>
            <sz val="9"/>
            <rFont val="Arial"/>
            <charset val="0"/>
          </rPr>
          <t xml:space="preserve">原始值:59574713
舍位值:5957
平衡后:5958
平衡明细如下:
序号=55;尾差来源=[7001210]卫生健康支出;失真值=-4609.00;来源层次=2;尾差总量=1.0;分配值=1.0;值变化=5957&gt;&gt;5958
</t>
        </r>
      </text>
    </comment>
    <comment ref="C254" authorId="0">
      <text>
        <r>
          <rPr>
            <sz val="9"/>
            <rFont val="Arial"/>
            <charset val="0"/>
          </rPr>
          <t xml:space="preserve">原始值:1495496
舍位值:150
平衡后:149
平衡明细如下:
序号=41;尾差来源=[700121004]公共卫生;失真值=4336.00;来源层次=3;尾差总量=-1.0;分配值=-1.0;值变化=150&gt;&gt;149
</t>
        </r>
      </text>
    </comment>
    <comment ref="C276" authorId="0">
      <text>
        <r>
          <rPr>
            <sz val="9"/>
            <rFont val="Arial"/>
            <charset val="0"/>
          </rPr>
          <t xml:space="preserve">原始值:3514677
舍位值:351
平衡后:352
平衡明细如下:
序号=45;尾差来源=[700121015]医疗保障管理事务;失真值=-1372.00;来源层次=3;尾差总量=1.0;分配值=1.0;值变化=351&gt;&gt;352
</t>
        </r>
      </text>
    </comment>
    <comment ref="C281" authorId="0">
      <text>
        <r>
          <rPr>
            <sz val="9"/>
            <rFont val="Arial"/>
            <charset val="0"/>
          </rPr>
          <t xml:space="preserve">原始值:865029
舍位值:87
平衡后:86
平衡明细如下:
序号=19;尾差来源=[700121101]环境保护管理事务;失真值=2408.00;来源层次=3;尾差总量=-1.0;分配值=-1.0;值变化=87&gt;&gt;86
</t>
        </r>
      </text>
    </comment>
    <comment ref="C291" authorId="0">
      <text>
        <r>
          <rPr>
            <sz val="9"/>
            <rFont val="Arial"/>
            <charset val="0"/>
          </rPr>
          <t xml:space="preserve">原始值:23794200
舍位值:2379
平衡后:2380
</t>
        </r>
      </text>
    </comment>
    <comment ref="C292" authorId="0">
      <text>
        <r>
          <rPr>
            <sz val="9"/>
            <rFont val="Arial"/>
            <charset val="0"/>
          </rPr>
          <t xml:space="preserve">原始值:23794200
舍位值:2379
平衡后:2380
平衡明细如下:
序号=51;尾差来源=[7001211]节能环保支出;失真值=-4013.00;来源层次=2;尾差总量=1.0;分配值=1.0;值变化=2379&gt;&gt;2380
</t>
        </r>
      </text>
    </comment>
    <comment ref="C322" authorId="0">
      <text>
        <r>
          <rPr>
            <sz val="9"/>
            <rFont val="Arial"/>
            <charset val="0"/>
          </rPr>
          <t xml:space="preserve">原始值:8665218
舍位值:867
平衡后:866
平衡明细如下:
序号=25;尾差来源=[700121301]农业农村;失真值=-522.00;来源层次=3;尾差总量=-1.0;分配值=-1.0;值变化=867&gt;&gt;866
</t>
        </r>
      </text>
    </comment>
    <comment ref="C338" authorId="0">
      <text>
        <r>
          <rPr>
            <sz val="9"/>
            <rFont val="Arial"/>
            <charset val="0"/>
          </rPr>
          <t xml:space="preserve">原始值:1795000
舍位值:180
平衡后:179
平衡明细如下:
序号=23;尾差来源=[700121302]林业和草原;失真值=-1681.00;来源层次=3;尾差总量=-1.0;分配值=-1.0;值变化=180&gt;&gt;179
</t>
        </r>
      </text>
    </comment>
    <comment ref="C342" authorId="0">
      <text>
        <r>
          <rPr>
            <sz val="9"/>
            <rFont val="Arial"/>
            <charset val="0"/>
          </rPr>
          <t xml:space="preserve">原始值:826717998
舍位值:82672
平衡后:82671
</t>
        </r>
      </text>
    </comment>
    <comment ref="C354" authorId="0">
      <text>
        <r>
          <rPr>
            <sz val="9"/>
            <rFont val="Arial"/>
            <charset val="0"/>
          </rPr>
          <t xml:space="preserve">原始值:1495383
舍位值:150
平衡后:149
平衡明细如下:
序号=50;尾差来源=[7001213]农林水支出;失真值=4670.00;来源层次=2;尾差总量=-1.0;分配值=-1.0;值变化=150&gt;&gt;149
</t>
        </r>
      </text>
    </comment>
    <comment ref="C361" authorId="0">
      <text>
        <r>
          <rPr>
            <sz val="9"/>
            <rFont val="Arial"/>
            <charset val="0"/>
          </rPr>
          <t xml:space="preserve">原始值:222904290
舍位值:22290
平衡后:22291
平衡明细如下:
序号=24;尾差来源=[700121305]巩固脱贫攻坚成果衔接乡村振兴;失真值=270.00;来源层次=3;尾差总量=1.0;分配值=1.0;值变化=22290&gt;&gt;22291
</t>
        </r>
      </text>
    </comment>
    <comment ref="C371" authorId="0">
      <text>
        <r>
          <rPr>
            <sz val="9"/>
            <rFont val="Arial"/>
            <charset val="0"/>
          </rPr>
          <t xml:space="preserve">原始值:90314548
舍位值:9031
平衡后:9032
</t>
        </r>
      </text>
    </comment>
    <comment ref="C374" authorId="0">
      <text>
        <r>
          <rPr>
            <sz val="9"/>
            <rFont val="Arial"/>
            <charset val="0"/>
          </rPr>
          <t xml:space="preserve">原始值:10004358
舍位值:1000
平衡后:1001
平衡明细如下:
序号=22;尾差来源=[700121401]公路水路运输;失真值=-333.00;来源层次=3;尾差总量=1.0;分配值=1.0;值变化=1000&gt;&gt;1001
</t>
        </r>
      </text>
    </comment>
    <comment ref="C381" authorId="0">
      <text>
        <r>
          <rPr>
            <sz val="9"/>
            <rFont val="Arial"/>
            <charset val="0"/>
          </rPr>
          <t xml:space="preserve">原始值:27054881
舍位值:2705
平衡后:2706
</t>
        </r>
      </text>
    </comment>
    <comment ref="C383" authorId="0">
      <text>
        <r>
          <rPr>
            <sz val="9"/>
            <rFont val="Arial"/>
            <charset val="0"/>
          </rPr>
          <t xml:space="preserve">原始值:25054881
舍位值:2505
平衡后:2506
平衡明细如下:
序号=58;尾差来源=[70011]一般公共预算支出合计;失真值=4048.00;来源层次=1;尾差总量=2.0;分配值=1.0;值变化=2505&gt;&gt;2506
</t>
        </r>
      </text>
    </comment>
    <comment ref="C398" authorId="0">
      <text>
        <r>
          <rPr>
            <sz val="9"/>
            <rFont val="Arial"/>
            <charset val="0"/>
          </rPr>
          <t xml:space="preserve">原始值:6045909
舍位值:605
平衡后:604
</t>
        </r>
      </text>
    </comment>
    <comment ref="C400" authorId="0">
      <text>
        <r>
          <rPr>
            <sz val="9"/>
            <rFont val="Arial"/>
            <charset val="0"/>
          </rPr>
          <t xml:space="preserve">原始值:3377456
舍位值:338
平衡后:337
平衡明细如下:
序号=54;尾差来源=[7001216]商业服务业等支出;失真值=3759.00;来源层次=2;尾差总量=-1.0;分配值=-1.0;值变化=338&gt;&gt;337
</t>
        </r>
      </text>
    </comment>
    <comment ref="C406" authorId="0">
      <text>
        <r>
          <rPr>
            <sz val="9"/>
            <rFont val="Arial"/>
            <charset val="0"/>
          </rPr>
          <t xml:space="preserve">原始值:119346204
舍位值:11935
平衡后:11934
</t>
        </r>
      </text>
    </comment>
    <comment ref="C408" authorId="0">
      <text>
        <r>
          <rPr>
            <sz val="9"/>
            <rFont val="Arial"/>
            <charset val="0"/>
          </rPr>
          <t xml:space="preserve">原始值:3016000
舍位值:302
平衡后:301
平衡明细如下:
序号=47;尾差来源=[7001220]自然资源海洋气象等支出;失真值=1602.00;来源层次=2;尾差总量=-1.0;分配值=-1.0;值变化=302&gt;&gt;301
</t>
        </r>
      </text>
    </comment>
    <comment ref="C409" authorId="0">
      <text>
        <r>
          <rPr>
            <sz val="9"/>
            <rFont val="Arial"/>
            <charset val="0"/>
          </rPr>
          <t xml:space="preserve">原始值:845000
舍位值:85
平衡后:84
平衡明细如下:
序号=27;尾差来源=[700122001]自然资源事务;失真值=-3796.00;来源层次=3;尾差总量=-2.0;分配值=-1.0;值变化=85&gt;&gt;84
</t>
        </r>
      </text>
    </comment>
    <comment ref="C411" authorId="0">
      <text>
        <r>
          <rPr>
            <sz val="9"/>
            <rFont val="Arial"/>
            <charset val="0"/>
          </rPr>
          <t xml:space="preserve">原始值:15700
舍位值:2
平衡后:1
平衡明细如下:
序号=28;尾差来源=[700122001]自然资源事务;失真值=-3796.00;来源层次=3;尾差总量=-2.0;分配值=-1.0;值变化=2&gt;&gt;1
</t>
        </r>
      </text>
    </comment>
    <comment ref="C418" authorId="0">
      <text>
        <r>
          <rPr>
            <sz val="9"/>
            <rFont val="Arial"/>
            <charset val="0"/>
          </rPr>
          <t xml:space="preserve">原始值:7434100
舍位值:743
平衡后:744
平衡明细如下:
序号=26;尾差来源=[700122005]气象事务;失真值=-4602.00;来源层次=3;尾差总量=1.0;分配值=1.0;值变化=743&gt;&gt;744
</t>
        </r>
      </text>
    </comment>
    <comment ref="C423" authorId="0">
      <text>
        <r>
          <rPr>
            <sz val="9"/>
            <rFont val="Arial"/>
            <charset val="0"/>
          </rPr>
          <t xml:space="preserve">原始值:29895461
舍位值:2990
平衡后:2989
平衡明细如下:
序号=44;尾差来源=[700122101]保障性安居工程支出;失真值=-4626.00;来源层次=3;尾差总量=-1.0;分配值=-1.0;值变化=2990&gt;&gt;2989
</t>
        </r>
      </text>
    </comment>
    <comment ref="C431" authorId="0">
      <text>
        <r>
          <rPr>
            <sz val="9"/>
            <rFont val="Arial"/>
            <charset val="0"/>
          </rPr>
          <t xml:space="preserve">原始值:12526215
舍位值:1253
平衡后:1252
平衡明细如下:
序号=32;尾差来源=[700122201]粮油物资事务;失真值=3107.00;来源层次=3;尾差总量=-1.0;分配值=-1.0;值变化=1253&gt;&gt;1252
</t>
        </r>
      </text>
    </comment>
  </commentList>
</comments>
</file>

<file path=xl/sharedStrings.xml><?xml version="1.0" encoding="utf-8"?>
<sst xmlns="http://schemas.openxmlformats.org/spreadsheetml/2006/main" count="1187" uniqueCount="668">
  <si>
    <t>表一</t>
  </si>
  <si>
    <t>盘州市2024年一般公共预算收入完成情况表</t>
  </si>
  <si>
    <t>编制单位：盘州市财政局</t>
  </si>
  <si>
    <t>单位：万元</t>
  </si>
  <si>
    <t>序号</t>
  </si>
  <si>
    <t>科目名称</t>
  </si>
  <si>
    <t>2024年完成数</t>
  </si>
  <si>
    <t>栏次</t>
  </si>
  <si>
    <t>一般公共预算收入合计</t>
  </si>
  <si>
    <t>一、税收收入小计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</si>
  <si>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</si>
  <si>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</si>
  <si>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</si>
  <si>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</si>
  <si>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</si>
  <si>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</si>
  <si>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</si>
  <si>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</si>
  <si>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</si>
  <si>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</si>
  <si>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</si>
  <si>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</si>
  <si>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</si>
  <si>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</si>
  <si>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</si>
  <si>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二、非税收入小计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</si>
  <si>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</si>
  <si>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</si>
  <si>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</si>
  <si>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</si>
  <si>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</si>
  <si>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</si>
  <si>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</si>
  <si>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</si>
  <si>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r>
      <rPr>
        <sz val="11"/>
        <color theme="1"/>
        <rFont val="宋体"/>
        <charset val="134"/>
      </rPr>
      <t>表二</t>
    </r>
  </si>
  <si>
    <r>
      <rPr>
        <sz val="18"/>
        <color theme="1"/>
        <rFont val="宋体"/>
        <charset val="134"/>
      </rPr>
      <t>盘州市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宋体"/>
        <charset val="134"/>
      </rPr>
      <t>年一般公共预算支出完成情况表</t>
    </r>
  </si>
  <si>
    <r>
      <rPr>
        <sz val="10"/>
        <color theme="1"/>
        <rFont val="宋体"/>
        <charset val="134"/>
      </rPr>
      <t>编制单位：盘州市财政局</t>
    </r>
  </si>
  <si>
    <r>
      <rPr>
        <sz val="10"/>
        <color theme="1"/>
        <rFont val="宋体"/>
        <charset val="134"/>
      </rPr>
      <t>单位：万元</t>
    </r>
  </si>
  <si>
    <r>
      <rPr>
        <sz val="11"/>
        <color theme="1"/>
        <rFont val="宋体"/>
        <charset val="134"/>
      </rPr>
      <t>科目编码</t>
    </r>
  </si>
  <si>
    <r>
      <rPr>
        <sz val="11"/>
        <color theme="1"/>
        <rFont val="宋体"/>
        <charset val="134"/>
      </rPr>
      <t>科目名称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</si>
  <si>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年完成数</t>
    </r>
  </si>
  <si>
    <r>
      <rPr>
        <sz val="11"/>
        <color theme="1"/>
        <rFont val="宋体"/>
        <charset val="134"/>
      </rPr>
      <t>栏次</t>
    </r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</si>
  <si>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</si>
  <si>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</si>
  <si>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</si>
  <si>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</si>
  <si>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</si>
  <si>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</si>
  <si>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</si>
  <si>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</si>
  <si>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</si>
  <si>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</si>
  <si>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 xml:space="preserve">    政府办公厅(室)及相关机构事务</t>
  </si>
  <si>
    <t xml:space="preserve">      事业运行</t>
  </si>
  <si>
    <t xml:space="preserve">      其他政府办公厅(室)及相关机构事务支出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</si>
  <si>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</si>
  <si>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</si>
  <si>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</si>
  <si>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</si>
  <si>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</si>
  <si>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</si>
  <si>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</si>
  <si>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</si>
  <si>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</si>
  <si>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</si>
  <si>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</si>
  <si>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</si>
  <si>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</si>
  <si>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</si>
  <si>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民族事务</t>
  </si>
  <si>
    <t xml:space="preserve">      民族工作专项</t>
  </si>
  <si>
    <t xml:space="preserve">      其他民族事务支出</t>
  </si>
  <si>
    <t xml:space="preserve">    档案事务</t>
  </si>
  <si>
    <t xml:space="preserve">    民主党派及工商联事务</t>
  </si>
  <si>
    <t xml:space="preserve">    群众团体事务</t>
  </si>
  <si>
    <t xml:space="preserve">      工会事务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</si>
  <si>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</si>
  <si>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</si>
  <si>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</si>
  <si>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</si>
  <si>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</si>
  <si>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</si>
  <si>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宗教事务</t>
  </si>
  <si>
    <t xml:space="preserve">    对外联络事务</t>
  </si>
  <si>
    <t xml:space="preserve">    其他共产党事务支出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</si>
  <si>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</si>
  <si>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</si>
  <si>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</si>
  <si>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药品事务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</si>
  <si>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</si>
  <si>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</si>
  <si>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</si>
  <si>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</si>
  <si>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 xml:space="preserve">      其他社会工作事务支出</t>
  </si>
  <si>
    <t xml:space="preserve">    信访事务</t>
  </si>
  <si>
    <t xml:space="preserve">      信访业务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</si>
  <si>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</si>
  <si>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</si>
  <si>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</si>
  <si>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</si>
  <si>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</si>
  <si>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民兵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</si>
  <si>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</si>
  <si>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</si>
  <si>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</si>
  <si>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</si>
  <si>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</si>
  <si>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</si>
  <si>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司法</t>
  </si>
  <si>
    <t xml:space="preserve">      律师管理</t>
  </si>
  <si>
    <t xml:space="preserve">      其他司法支出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</si>
  <si>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</si>
  <si>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</si>
  <si>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</si>
  <si>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</si>
  <si>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</si>
  <si>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</si>
  <si>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</si>
  <si>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</si>
  <si>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</si>
  <si>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</si>
  <si>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</si>
  <si>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</si>
  <si>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</si>
  <si>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</si>
  <si>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</si>
  <si>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</si>
  <si>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</si>
  <si>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  工读学校教育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</si>
  <si>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</si>
  <si>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</si>
  <si>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</si>
  <si>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</si>
  <si>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</si>
  <si>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</si>
  <si>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</si>
  <si>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</si>
  <si>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</si>
  <si>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</si>
  <si>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</si>
  <si>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其他技术研究与开发支出</t>
  </si>
  <si>
    <t xml:space="preserve">    科学技术普及</t>
  </si>
  <si>
    <t xml:space="preserve">      机构运行</t>
  </si>
  <si>
    <t xml:space="preserve">      科普活动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</si>
  <si>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</si>
  <si>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</si>
  <si>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</si>
  <si>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</si>
  <si>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</si>
  <si>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</si>
  <si>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</si>
  <si>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</si>
  <si>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</si>
  <si>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</si>
  <si>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</si>
  <si>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</si>
  <si>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</si>
  <si>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</si>
  <si>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其他文物支出</t>
  </si>
  <si>
    <t xml:space="preserve">    体育</t>
  </si>
  <si>
    <t xml:space="preserve">      群众体育</t>
  </si>
  <si>
    <t xml:space="preserve">      其他体育支出</t>
  </si>
  <si>
    <t xml:space="preserve">    广播电视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</si>
  <si>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</si>
  <si>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</si>
  <si>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</si>
  <si>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</si>
  <si>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</si>
  <si>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</si>
  <si>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</si>
  <si>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</si>
  <si>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</si>
  <si>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</si>
  <si>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</si>
  <si>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</si>
  <si>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</si>
  <si>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</si>
  <si>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就业补助</t>
  </si>
  <si>
    <t xml:space="preserve">      公益性岗位补贴</t>
  </si>
  <si>
    <t xml:space="preserve">      就业见习补贴</t>
  </si>
  <si>
    <t xml:space="preserve">      其他就业补助支出</t>
  </si>
  <si>
    <t xml:space="preserve">    抚恤</t>
  </si>
  <si>
    <t xml:space="preserve">      在乡复员、退伍军人生活补助</t>
  </si>
  <si>
    <t xml:space="preserve">      义务兵优待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</si>
  <si>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</si>
  <si>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</si>
  <si>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</si>
  <si>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</si>
  <si>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</si>
  <si>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</si>
  <si>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</si>
  <si>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</si>
  <si>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</si>
  <si>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</si>
  <si>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</si>
  <si>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</si>
  <si>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</si>
  <si>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</si>
  <si>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</si>
  <si>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</si>
  <si>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</si>
  <si>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</si>
  <si>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</si>
  <si>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</si>
  <si>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</si>
  <si>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</si>
  <si>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</si>
  <si>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</si>
  <si>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</si>
  <si>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</si>
  <si>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</si>
  <si>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</si>
  <si>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</si>
  <si>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</si>
  <si>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</si>
  <si>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</si>
  <si>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</si>
  <si>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</si>
  <si>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公立医院</t>
  </si>
  <si>
    <t xml:space="preserve">      综合医院</t>
  </si>
  <si>
    <t xml:space="preserve">      精神病医院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</si>
  <si>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</si>
  <si>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</si>
  <si>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</si>
  <si>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</si>
  <si>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</si>
  <si>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</si>
  <si>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</si>
  <si>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</si>
  <si>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采供血机构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</si>
  <si>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</si>
  <si>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</si>
  <si>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</si>
  <si>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</si>
  <si>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</si>
  <si>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</si>
  <si>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</si>
  <si>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</si>
  <si>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</si>
  <si>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</si>
  <si>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</si>
  <si>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</si>
  <si>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</si>
  <si>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</si>
  <si>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</si>
  <si>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</si>
  <si>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</si>
  <si>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</si>
  <si>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</si>
  <si>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中医药事务</t>
  </si>
  <si>
    <t xml:space="preserve">      中医（民族医）药专项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</si>
  <si>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</si>
  <si>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</si>
  <si>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</si>
  <si>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环境监测与监察</t>
  </si>
  <si>
    <t xml:space="preserve">      其他环境监测与监察支出</t>
  </si>
  <si>
    <t xml:space="preserve">    污染防治</t>
  </si>
  <si>
    <t xml:space="preserve">      水体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</si>
  <si>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</si>
  <si>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</si>
  <si>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</si>
  <si>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</si>
  <si>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森林保护修复</t>
  </si>
  <si>
    <t xml:space="preserve">      森林管护</t>
  </si>
  <si>
    <t xml:space="preserve">    风沙荒漠治理</t>
  </si>
  <si>
    <t xml:space="preserve">      其他风沙荒漠治理支出</t>
  </si>
  <si>
    <t xml:space="preserve">    循环经济</t>
  </si>
  <si>
    <t xml:space="preserve">      循环经济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</si>
  <si>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</si>
  <si>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</si>
  <si>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</si>
  <si>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</si>
  <si>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</si>
  <si>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市政公用行业市场监管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</si>
  <si>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</si>
  <si>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</si>
  <si>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</si>
  <si>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</si>
  <si>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</si>
  <si>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</si>
  <si>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</si>
  <si>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</si>
  <si>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</si>
  <si>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</si>
  <si>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</si>
  <si>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</si>
  <si>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</si>
  <si>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</si>
  <si>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</si>
  <si>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</si>
  <si>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</si>
  <si>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防灾救灾</t>
  </si>
  <si>
    <t xml:space="preserve">      稳定农民收入补贴</t>
  </si>
  <si>
    <t xml:space="preserve">      农业生产发展</t>
  </si>
  <si>
    <t xml:space="preserve">      农村合作经济</t>
  </si>
  <si>
    <t xml:space="preserve">      农业生态资源保护</t>
  </si>
  <si>
    <t xml:space="preserve">      耕地建设与利用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</si>
  <si>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</si>
  <si>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</si>
  <si>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</si>
  <si>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</si>
  <si>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</si>
  <si>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</si>
  <si>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</si>
  <si>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产业化管理</t>
  </si>
  <si>
    <t xml:space="preserve">      林业草原防灾减灾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</si>
  <si>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</si>
  <si>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</si>
  <si>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</si>
  <si>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</si>
  <si>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</si>
  <si>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</si>
  <si>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</si>
  <si>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</si>
  <si>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</si>
  <si>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</si>
  <si>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</si>
  <si>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</si>
  <si>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</si>
  <si>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</si>
  <si>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农村供水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</si>
  <si>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</si>
  <si>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</si>
  <si>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</si>
  <si>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</si>
  <si>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</si>
  <si>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</si>
  <si>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</si>
  <si>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</si>
  <si>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</si>
  <si>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</si>
  <si>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农业保险保费补贴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</si>
  <si>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</si>
  <si>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</si>
  <si>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</si>
  <si>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</si>
  <si>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机关服务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</si>
  <si>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</si>
  <si>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</si>
  <si>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</si>
  <si>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</si>
  <si>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</si>
  <si>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其他公路水路运输支出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</si>
  <si>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</si>
  <si>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</si>
  <si>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</si>
  <si>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</si>
  <si>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</si>
  <si>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</si>
  <si>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其他资源勘探业支出</t>
  </si>
  <si>
    <t xml:space="preserve">    工业和信息产业监管</t>
  </si>
  <si>
    <t xml:space="preserve">      产业发展</t>
  </si>
  <si>
    <t xml:space="preserve">      其他工业和信息产业监管支出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</si>
  <si>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</si>
  <si>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</si>
  <si>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</si>
  <si>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</si>
  <si>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</si>
  <si>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</si>
  <si>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</si>
  <si>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</si>
  <si>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</si>
  <si>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</si>
  <si>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</si>
  <si>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</si>
  <si>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</si>
  <si>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</si>
  <si>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</si>
  <si>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</si>
  <si>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</si>
  <si>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地质矿产资源与环境调查</t>
  </si>
  <si>
    <t xml:space="preserve">      地质勘查与矿产资源管理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</si>
  <si>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</si>
  <si>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</si>
  <si>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</si>
  <si>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</si>
  <si>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气象服务</t>
  </si>
  <si>
    <t xml:space="preserve">  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</si>
  <si>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</si>
  <si>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</si>
  <si>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</si>
  <si>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老旧小区改造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</si>
  <si>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</si>
  <si>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</si>
  <si>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</si>
  <si>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</si>
  <si>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</si>
  <si>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粮油物资储备支出</t>
  </si>
  <si>
    <t xml:space="preserve">    粮油物资事务</t>
  </si>
  <si>
    <t xml:space="preserve">      粮食风险基金</t>
  </si>
  <si>
    <t xml:space="preserve">      其他粮油物资事务支出</t>
  </si>
  <si>
    <t xml:space="preserve">    重要商品储备</t>
  </si>
  <si>
    <t xml:space="preserve">      化肥储备</t>
  </si>
  <si>
    <t xml:space="preserve">  灾害防治及应急管理支出</t>
  </si>
  <si>
    <t xml:space="preserve">    应急管理事务</t>
  </si>
  <si>
    <t xml:space="preserve">      安全监管</t>
  </si>
  <si>
    <t xml:space="preserve">    消防救援事务</t>
  </si>
  <si>
    <t xml:space="preserve">      消防应急救援</t>
  </si>
  <si>
    <t xml:space="preserve">    自然灾害防治</t>
  </si>
  <si>
    <t xml:space="preserve">      地质灾害防治</t>
  </si>
  <si>
    <t xml:space="preserve">      森林草原防灾减灾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</si>
  <si>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</si>
  <si>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</si>
  <si>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</si>
  <si>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</si>
  <si>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</si>
  <si>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</si>
  <si>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</si>
  <si>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</si>
  <si>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 xml:space="preserve">      地方政府一般债务发行费用支出</t>
  </si>
  <si>
    <t>表三</t>
  </si>
  <si>
    <t>盘州市2025年一般公共预算收入预算表（草案）</t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</si>
  <si>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一、税收收入</t>
    </r>
  </si>
  <si>
    <t>其他税收</t>
  </si>
  <si>
    <t>二、非税收入</t>
  </si>
  <si>
    <r>
      <rPr>
        <sz val="12"/>
        <color rgb="FF000000"/>
        <rFont val="宋体"/>
        <charset val="134"/>
      </rPr>
      <t>国有资源</t>
    </r>
    <r>
      <rPr>
        <sz val="12"/>
        <color rgb="FF000000"/>
        <rFont val="Calibri"/>
        <charset val="0"/>
      </rPr>
      <t>(</t>
    </r>
    <r>
      <rPr>
        <sz val="12"/>
        <color rgb="FF000000"/>
        <rFont val="宋体"/>
        <charset val="134"/>
      </rPr>
      <t>资产</t>
    </r>
    <r>
      <rPr>
        <sz val="12"/>
        <color rgb="FF000000"/>
        <rFont val="Calibri"/>
        <charset val="0"/>
      </rPr>
      <t>)</t>
    </r>
    <r>
      <rPr>
        <sz val="12"/>
        <color rgb="FF000000"/>
        <rFont val="宋体"/>
        <charset val="134"/>
      </rPr>
      <t>有偿使用收入</t>
    </r>
  </si>
  <si>
    <t>表四</t>
  </si>
  <si>
    <t>盘州市2025年一般公共预算支出预算表（草案）</t>
  </si>
  <si>
    <t>功能科目编码</t>
  </si>
  <si>
    <t>金额</t>
  </si>
  <si>
    <t>2010499</t>
  </si>
  <si>
    <t>2010507</t>
  </si>
  <si>
    <t>2010508</t>
  </si>
  <si>
    <t>2010605</t>
  </si>
  <si>
    <t>2011350</t>
  </si>
  <si>
    <t>2012906</t>
  </si>
  <si>
    <t xml:space="preserve">     工会事务</t>
  </si>
  <si>
    <t>2013102</t>
  </si>
  <si>
    <t>2013901</t>
  </si>
  <si>
    <t>2013902</t>
  </si>
  <si>
    <t>2014002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</si>
  <si>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</si>
  <si>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</si>
  <si>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</si>
  <si>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</si>
  <si>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</si>
  <si>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</si>
  <si>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2060102</t>
  </si>
  <si>
    <t>2060702</t>
  </si>
  <si>
    <t>2070102</t>
  </si>
  <si>
    <t>2070802</t>
  </si>
  <si>
    <t xml:space="preserve">     一般行政管理事务</t>
  </si>
  <si>
    <t>2081102</t>
  </si>
  <si>
    <t>2100401</t>
  </si>
  <si>
    <t>财政对城乡居民医疗保险基金的补助</t>
  </si>
  <si>
    <t xml:space="preserve">    疾病预防控制事务</t>
  </si>
  <si>
    <t>2110301</t>
  </si>
  <si>
    <t xml:space="preserve">      大气</t>
  </si>
  <si>
    <t xml:space="preserve">      固体废弃物与化学品</t>
  </si>
  <si>
    <t>2120201</t>
  </si>
  <si>
    <t>2120303</t>
  </si>
  <si>
    <t>2130120</t>
  </si>
  <si>
    <t>2130201</t>
  </si>
  <si>
    <t>2130212</t>
  </si>
  <si>
    <t>2130302</t>
  </si>
  <si>
    <t>2140103</t>
  </si>
  <si>
    <t>2169999</t>
  </si>
  <si>
    <t xml:space="preserve">      土地资源储备支出</t>
  </si>
  <si>
    <t>2200114</t>
  </si>
  <si>
    <t>2210111</t>
  </si>
  <si>
    <t xml:space="preserve">      配租型住房保障</t>
  </si>
  <si>
    <t>2240602</t>
  </si>
  <si>
    <t>227</t>
  </si>
  <si>
    <t xml:space="preserve">    预备费</t>
  </si>
  <si>
    <t xml:space="preserve">       预备费</t>
  </si>
  <si>
    <t xml:space="preserve">  其他支出</t>
  </si>
  <si>
    <t xml:space="preserve">    其他支出</t>
  </si>
  <si>
    <t xml:space="preserve">      其他支出</t>
  </si>
  <si>
    <r>
      <rPr>
        <sz val="11"/>
        <color theme="1"/>
        <rFont val="宋体"/>
        <charset val="134"/>
      </rPr>
      <t>表五</t>
    </r>
  </si>
  <si>
    <r>
      <rPr>
        <b/>
        <sz val="16"/>
        <color theme="1"/>
        <rFont val="宋体"/>
        <charset val="134"/>
      </rPr>
      <t>盘州市</t>
    </r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年一般公共预算支出政府预算经济分类科目预算表（草案）</t>
    </r>
  </si>
  <si>
    <r>
      <rPr>
        <sz val="11"/>
        <color theme="1"/>
        <rFont val="宋体"/>
        <charset val="134"/>
      </rPr>
      <t>编制单位：盘州市财政局</t>
    </r>
  </si>
  <si>
    <r>
      <rPr>
        <sz val="11"/>
        <color theme="1"/>
        <rFont val="宋体"/>
        <charset val="134"/>
      </rPr>
      <t>单位：万元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</si>
  <si>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</si>
  <si>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科目名称</t>
    </r>
  </si>
  <si>
    <r>
      <rPr>
        <b/>
        <sz val="12"/>
        <color rgb="FF000000"/>
        <rFont val="Times New Roman"/>
        <charset val="134"/>
      </rPr>
      <t>2025</t>
    </r>
    <r>
      <rPr>
        <b/>
        <sz val="12"/>
        <color rgb="FF000000"/>
        <rFont val="宋体"/>
        <charset val="134"/>
      </rPr>
      <t>年预算数</t>
    </r>
  </si>
  <si>
    <r>
      <rPr>
        <b/>
        <sz val="12"/>
        <rFont val="宋体"/>
        <charset val="134"/>
      </rPr>
      <t>备注</t>
    </r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</si>
  <si>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</si>
  <si>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基本支出</t>
    </r>
  </si>
  <si>
    <r>
      <rPr>
        <sz val="11"/>
        <rFont val="宋体"/>
        <charset val="134"/>
      </rPr>
      <t>项目支出</t>
    </r>
  </si>
  <si>
    <r>
      <rPr>
        <b/>
        <sz val="12"/>
        <rFont val="宋体"/>
        <charset val="134"/>
      </rPr>
      <t>合计</t>
    </r>
  </si>
  <si>
    <t>机关工资福利支出</t>
  </si>
  <si>
    <t xml:space="preserve">  50101</t>
  </si>
  <si>
    <t>工资奖金津补贴</t>
  </si>
  <si>
    <t xml:space="preserve">  50102</t>
  </si>
  <si>
    <t>社会保障缴费</t>
  </si>
  <si>
    <t xml:space="preserve">  50103</t>
  </si>
  <si>
    <t>住房公积金</t>
  </si>
  <si>
    <t xml:space="preserve">  50199</t>
  </si>
  <si>
    <t>其他工资福利支出</t>
  </si>
  <si>
    <t>机关商品和服务支出</t>
  </si>
  <si>
    <t xml:space="preserve">  50201</t>
  </si>
  <si>
    <t>办公经费</t>
  </si>
  <si>
    <t xml:space="preserve">  50202</t>
  </si>
  <si>
    <t>会议费</t>
  </si>
  <si>
    <t xml:space="preserve">  50203</t>
  </si>
  <si>
    <t>培训费</t>
  </si>
  <si>
    <t xml:space="preserve">  50204</t>
  </si>
  <si>
    <t>专用材料购置费</t>
  </si>
  <si>
    <t xml:space="preserve">  50205</t>
  </si>
  <si>
    <t>委托业务费</t>
  </si>
  <si>
    <t xml:space="preserve">  50206</t>
  </si>
  <si>
    <t>公务接待费</t>
  </si>
  <si>
    <t xml:space="preserve">  50207</t>
  </si>
  <si>
    <t>因公出国（境）费用</t>
  </si>
  <si>
    <t xml:space="preserve">  50208</t>
  </si>
  <si>
    <t>公务用车运行维护费</t>
  </si>
  <si>
    <t xml:space="preserve">  50209</t>
  </si>
  <si>
    <t>维修（护）费</t>
  </si>
  <si>
    <t xml:space="preserve">  50299</t>
  </si>
  <si>
    <t>其他商品和服务支出</t>
  </si>
  <si>
    <t>机关资本性支出</t>
  </si>
  <si>
    <t>50302</t>
  </si>
  <si>
    <t>基础设施建设</t>
  </si>
  <si>
    <t>50305</t>
  </si>
  <si>
    <t>土地征迁补偿和安置支出</t>
  </si>
  <si>
    <t>50306</t>
  </si>
  <si>
    <t>设备购置</t>
  </si>
  <si>
    <t>50399</t>
  </si>
  <si>
    <t>其他资本性支出</t>
  </si>
  <si>
    <t>机关资本性支出（基本建设）</t>
  </si>
  <si>
    <t xml:space="preserve">  50401</t>
  </si>
  <si>
    <t>房屋建筑物购建</t>
  </si>
  <si>
    <t xml:space="preserve">  50402</t>
  </si>
  <si>
    <t xml:space="preserve">  50404</t>
  </si>
  <si>
    <t>对事业单位经常性补助</t>
  </si>
  <si>
    <t xml:space="preserve">  50501</t>
  </si>
  <si>
    <t>工资福利支出</t>
  </si>
  <si>
    <t xml:space="preserve">  50502</t>
  </si>
  <si>
    <t>商品和服务支出</t>
  </si>
  <si>
    <t>对事业单位资本性补助</t>
  </si>
  <si>
    <t xml:space="preserve">  50601</t>
  </si>
  <si>
    <t>资本性支出</t>
  </si>
  <si>
    <t>对企业补助</t>
  </si>
  <si>
    <t xml:space="preserve">  50701</t>
  </si>
  <si>
    <t>费用补贴</t>
  </si>
  <si>
    <t xml:space="preserve">  50702</t>
  </si>
  <si>
    <t>利息补贴</t>
  </si>
  <si>
    <t xml:space="preserve">  50799</t>
  </si>
  <si>
    <t>其他对企业补助</t>
  </si>
  <si>
    <t>对个人和家庭的补助</t>
  </si>
  <si>
    <t xml:space="preserve">  50901</t>
  </si>
  <si>
    <t>社会福利和救助</t>
  </si>
  <si>
    <t xml:space="preserve">  50902</t>
  </si>
  <si>
    <t>助学金</t>
  </si>
  <si>
    <t xml:space="preserve">  50903</t>
  </si>
  <si>
    <t>个人农业生产补贴</t>
  </si>
  <si>
    <t xml:space="preserve">  50905</t>
  </si>
  <si>
    <t>离退休费</t>
  </si>
  <si>
    <t xml:space="preserve">  50999</t>
  </si>
  <si>
    <t>其他对个人和家庭的补助</t>
  </si>
  <si>
    <t>对社会保障基金补助</t>
  </si>
  <si>
    <t xml:space="preserve">  51002</t>
  </si>
  <si>
    <t>对社会保险基金补助</t>
  </si>
  <si>
    <t>债务利息及费用支出</t>
  </si>
  <si>
    <t xml:space="preserve">  51101</t>
  </si>
  <si>
    <t>国内债务付息</t>
  </si>
  <si>
    <t xml:space="preserve">  51103</t>
  </si>
  <si>
    <t>国内债务发行费用</t>
  </si>
  <si>
    <t>预备费及预留</t>
  </si>
  <si>
    <t xml:space="preserve">  51401</t>
  </si>
  <si>
    <t>预备费</t>
  </si>
  <si>
    <t>其他支出</t>
  </si>
  <si>
    <t xml:space="preserve">  59999</t>
  </si>
  <si>
    <t>表6</t>
  </si>
  <si>
    <t>一般公共预算转移支付补助分地区分项目预算表(草案)</t>
  </si>
  <si>
    <t>说明：盘州市实行乡财县管，一般公共预算转移支付补助不再分地区、分项目预算。</t>
  </si>
  <si>
    <r>
      <rPr>
        <sz val="12"/>
        <rFont val="Arial"/>
        <charset val="134"/>
      </rPr>
      <t xml:space="preserve">                  </t>
    </r>
    <r>
      <rPr>
        <sz val="11"/>
        <color theme="1"/>
        <rFont val="宋体"/>
        <charset val="134"/>
        <scheme val="minor"/>
      </rPr>
      <t>单位：万元</t>
    </r>
  </si>
  <si>
    <r>
      <rPr>
        <b/>
        <sz val="12"/>
        <rFont val="Arial"/>
        <charset val="134"/>
      </rPr>
      <t xml:space="preserve">名    </t>
    </r>
    <r>
      <rPr>
        <b/>
        <sz val="12"/>
        <rFont val="宋体"/>
        <charset val="134"/>
      </rPr>
      <t>称</t>
    </r>
  </si>
  <si>
    <t>地区</t>
  </si>
  <si>
    <r>
      <rPr>
        <b/>
        <sz val="12"/>
        <rFont val="宋体"/>
        <charset val="134"/>
      </rPr>
      <t>合</t>
    </r>
    <r>
      <rPr>
        <b/>
        <sz val="12"/>
        <rFont val="Arial"/>
        <charset val="134"/>
      </rPr>
      <t xml:space="preserve">            </t>
    </r>
    <r>
      <rPr>
        <b/>
        <sz val="12"/>
        <rFont val="宋体"/>
        <charset val="134"/>
      </rPr>
      <t>计</t>
    </r>
  </si>
  <si>
    <t>返还性收入</t>
  </si>
  <si>
    <r>
      <rPr>
        <sz val="12"/>
        <rFont val="Arial"/>
        <charset val="134"/>
      </rPr>
      <t xml:space="preserve">    </t>
    </r>
    <r>
      <rPr>
        <sz val="11"/>
        <color theme="1"/>
        <rFont val="宋体"/>
        <charset val="134"/>
        <scheme val="minor"/>
      </rPr>
      <t>增消两税返还</t>
    </r>
  </si>
  <si>
    <t>……</t>
  </si>
  <si>
    <r>
      <rPr>
        <b/>
        <sz val="12"/>
        <rFont val="宋体"/>
        <charset val="134"/>
      </rPr>
      <t>一般性转移支付</t>
    </r>
  </si>
  <si>
    <r>
      <rPr>
        <sz val="11"/>
        <color theme="1"/>
        <rFont val="宋体"/>
        <charset val="134"/>
        <scheme val="minor"/>
      </rPr>
      <t>体制补助</t>
    </r>
  </si>
  <si>
    <r>
      <rPr>
        <b/>
        <sz val="12"/>
        <rFont val="宋体"/>
        <charset val="134"/>
      </rPr>
      <t>专项转移支付</t>
    </r>
  </si>
  <si>
    <r>
      <rPr>
        <sz val="12"/>
        <color indexed="8"/>
        <rFont val="Arial"/>
        <charset val="134"/>
      </rPr>
      <t xml:space="preserve">     </t>
    </r>
    <r>
      <rPr>
        <sz val="12"/>
        <color indexed="8"/>
        <rFont val="宋体"/>
        <charset val="134"/>
      </rPr>
      <t>一般公共服务支出</t>
    </r>
  </si>
  <si>
    <t>其中：国防支出</t>
  </si>
  <si>
    <r>
      <rPr>
        <sz val="12"/>
        <color indexed="8"/>
        <rFont val="Arial"/>
        <charset val="134"/>
      </rPr>
      <t xml:space="preserve">           </t>
    </r>
    <r>
      <rPr>
        <sz val="12"/>
        <color indexed="8"/>
        <rFont val="宋体"/>
        <charset val="134"/>
      </rPr>
      <t>公共安全支出</t>
    </r>
  </si>
  <si>
    <r>
      <rPr>
        <sz val="12"/>
        <color indexed="8"/>
        <rFont val="Arial"/>
        <charset val="134"/>
      </rPr>
      <t xml:space="preserve">           </t>
    </r>
    <r>
      <rPr>
        <sz val="12"/>
        <color indexed="8"/>
        <rFont val="宋体"/>
        <charset val="134"/>
      </rPr>
      <t>教育支出</t>
    </r>
  </si>
  <si>
    <t>备注：本表按规定公开到支出功能分类项级科目。</t>
  </si>
  <si>
    <t>表7</t>
  </si>
  <si>
    <t>国有资本经营收入预算表(草案)</t>
  </si>
  <si>
    <t>说明：盘州市本级无国有资本经营收支预算。</t>
  </si>
  <si>
    <t xml:space="preserve">               单位：万元</t>
  </si>
  <si>
    <t>科目编码</t>
  </si>
  <si>
    <t>上年执行数</t>
  </si>
  <si>
    <t>本年预算数</t>
  </si>
  <si>
    <r>
      <rPr>
        <b/>
        <sz val="12"/>
        <rFont val="宋体"/>
        <charset val="134"/>
      </rPr>
      <t>预算数</t>
    </r>
    <r>
      <rPr>
        <b/>
        <sz val="12"/>
        <rFont val="宋体"/>
        <charset val="134"/>
      </rPr>
      <t>为上年执行</t>
    </r>
    <r>
      <rPr>
        <b/>
        <sz val="12"/>
        <rFont val="宋体"/>
        <charset val="134"/>
      </rPr>
      <t>数的</t>
    </r>
    <r>
      <rPr>
        <b/>
        <sz val="12"/>
        <rFont val="Arial"/>
        <charset val="134"/>
      </rPr>
      <t>%</t>
    </r>
  </si>
  <si>
    <t>一、利润收入</t>
  </si>
  <si>
    <r>
      <rPr>
        <sz val="12"/>
        <rFont val="Arial"/>
        <charset val="134"/>
      </rPr>
      <t xml:space="preserve">  </t>
    </r>
    <r>
      <rPr>
        <sz val="11"/>
        <color theme="1"/>
        <rFont val="宋体"/>
        <charset val="134"/>
        <scheme val="minor"/>
      </rPr>
      <t>电力企业利润收入</t>
    </r>
  </si>
  <si>
    <t>二、股利、股息收入</t>
  </si>
  <si>
    <r>
      <rPr>
        <sz val="12"/>
        <rFont val="Arial"/>
        <charset val="134"/>
      </rPr>
      <t xml:space="preserve">  </t>
    </r>
    <r>
      <rPr>
        <sz val="11"/>
        <color theme="1"/>
        <rFont val="宋体"/>
        <charset val="134"/>
        <scheme val="minor"/>
      </rPr>
      <t>国有控股公司股利、股息收入</t>
    </r>
  </si>
  <si>
    <t>三、产权转让收入</t>
  </si>
  <si>
    <t>四、清算收入</t>
  </si>
  <si>
    <t>五、其他国有资本经营预算收入</t>
  </si>
  <si>
    <r>
      <rPr>
        <sz val="12"/>
        <rFont val="Arial"/>
        <charset val="134"/>
      </rPr>
      <t xml:space="preserve">  </t>
    </r>
    <r>
      <rPr>
        <sz val="11"/>
        <color theme="1"/>
        <rFont val="宋体"/>
        <charset val="134"/>
        <scheme val="minor"/>
      </rPr>
      <t>本年收入合计</t>
    </r>
  </si>
  <si>
    <r>
      <rPr>
        <sz val="12"/>
        <rFont val="Arial"/>
        <charset val="134"/>
      </rPr>
      <t xml:space="preserve"> </t>
    </r>
    <r>
      <rPr>
        <sz val="11"/>
        <color theme="1"/>
        <rFont val="宋体"/>
        <charset val="134"/>
        <scheme val="minor"/>
      </rPr>
      <t>上年预算结余结转</t>
    </r>
  </si>
  <si>
    <t>收入总计</t>
  </si>
  <si>
    <t>表8</t>
  </si>
  <si>
    <t>国有资本经营支出预算表(草案)</t>
  </si>
  <si>
    <t>说明：盘州市本级没有国有资本经营收支预算。</t>
  </si>
  <si>
    <t xml:space="preserve">             单位：万元</t>
  </si>
  <si>
    <r>
      <rPr>
        <b/>
        <sz val="12"/>
        <rFont val="Arial"/>
        <charset val="134"/>
      </rPr>
      <t>一、社会保障和就业支出</t>
    </r>
  </si>
  <si>
    <r>
      <rPr>
        <sz val="11"/>
        <color theme="1"/>
        <rFont val="宋体"/>
        <charset val="134"/>
        <scheme val="minor"/>
      </rPr>
      <t>国有资本经营预算补充社保基金支出</t>
    </r>
  </si>
  <si>
    <r>
      <rPr>
        <b/>
        <sz val="12"/>
        <rFont val="Arial"/>
        <charset val="134"/>
      </rPr>
      <t>二、国有资本经营预算支出</t>
    </r>
  </si>
  <si>
    <r>
      <rPr>
        <sz val="12"/>
        <rFont val="Arial"/>
        <charset val="134"/>
      </rPr>
      <t>解决历史遗留问题及改革成本支出</t>
    </r>
  </si>
  <si>
    <r>
      <rPr>
        <b/>
        <sz val="12"/>
        <rFont val="Arial"/>
        <charset val="134"/>
      </rPr>
      <t>三、转移性支出</t>
    </r>
  </si>
  <si>
    <t>调出资金</t>
  </si>
  <si>
    <t>表9</t>
  </si>
  <si>
    <t>社会保险基金预算收入表(草案)</t>
  </si>
  <si>
    <t>说明：除机关事业单位基本养老保险基金外，其他社会保险基金由六盘水市级统筹管理，统一公开。</t>
  </si>
  <si>
    <t xml:space="preserve">      单位：万元</t>
  </si>
  <si>
    <t>收入项目</t>
  </si>
  <si>
    <r>
      <rPr>
        <b/>
        <sz val="12"/>
        <color indexed="8"/>
        <rFont val="宋体"/>
        <charset val="134"/>
      </rPr>
      <t>上</t>
    </r>
    <r>
      <rPr>
        <b/>
        <sz val="12"/>
        <color indexed="8"/>
        <rFont val="Arial "/>
        <charset val="134"/>
      </rPr>
      <t>年</t>
    </r>
  </si>
  <si>
    <r>
      <rPr>
        <b/>
        <sz val="12"/>
        <color indexed="8"/>
        <rFont val="宋体"/>
        <charset val="134"/>
      </rPr>
      <t>上年执行数为上年预算数</t>
    </r>
    <r>
      <rPr>
        <b/>
        <sz val="12"/>
        <color indexed="8"/>
        <rFont val="Arial"/>
        <charset val="134"/>
      </rPr>
      <t>%</t>
    </r>
  </si>
  <si>
    <r>
      <rPr>
        <b/>
        <sz val="12"/>
        <color indexed="8"/>
        <rFont val="宋体"/>
        <charset val="134"/>
      </rPr>
      <t>本</t>
    </r>
    <r>
      <rPr>
        <b/>
        <sz val="12"/>
        <color indexed="8"/>
        <rFont val="Arial "/>
        <charset val="134"/>
      </rPr>
      <t>年
预算数</t>
    </r>
  </si>
  <si>
    <r>
      <rPr>
        <b/>
        <sz val="12"/>
        <color indexed="8"/>
        <rFont val="宋体"/>
        <charset val="134"/>
      </rPr>
      <t>本</t>
    </r>
    <r>
      <rPr>
        <b/>
        <sz val="12"/>
        <color indexed="8"/>
        <rFont val="Arial "/>
        <charset val="134"/>
      </rPr>
      <t>年预算数为</t>
    </r>
    <r>
      <rPr>
        <b/>
        <sz val="12"/>
        <color indexed="8"/>
        <rFont val="宋体"/>
        <charset val="134"/>
      </rPr>
      <t>上</t>
    </r>
    <r>
      <rPr>
        <b/>
        <sz val="12"/>
        <color indexed="8"/>
        <rFont val="Arial "/>
        <charset val="134"/>
      </rPr>
      <t>年预算数</t>
    </r>
    <r>
      <rPr>
        <b/>
        <sz val="12"/>
        <color indexed="8"/>
        <rFont val="Arial"/>
        <charset val="134"/>
      </rPr>
      <t>%</t>
    </r>
  </si>
  <si>
    <t>备注</t>
  </si>
  <si>
    <r>
      <rPr>
        <b/>
        <sz val="12"/>
        <color indexed="8"/>
        <rFont val="Arial "/>
        <charset val="134"/>
      </rPr>
      <t>预算数</t>
    </r>
  </si>
  <si>
    <r>
      <rPr>
        <b/>
        <sz val="12"/>
        <color indexed="8"/>
        <rFont val="Arial "/>
        <charset val="134"/>
      </rPr>
      <t>执行数</t>
    </r>
  </si>
  <si>
    <t>社会保险基金收入合计</t>
  </si>
  <si>
    <t>一、企业职工基本养老保险基金收入</t>
  </si>
  <si>
    <t>二、失业保险基金收入</t>
  </si>
  <si>
    <t>三、城镇职工基本医疗保险基金收入</t>
  </si>
  <si>
    <t>四、工伤保险基金收入</t>
  </si>
  <si>
    <t>五、生育保险基金收入</t>
  </si>
  <si>
    <t>六、机关事业单位基本养老保险基金收入</t>
  </si>
  <si>
    <t xml:space="preserve">    其中：本年收入</t>
  </si>
  <si>
    <t xml:space="preserve">          上年结余</t>
  </si>
  <si>
    <t>表10</t>
  </si>
  <si>
    <t>社会保险基金预算支出表(草案)</t>
  </si>
  <si>
    <t xml:space="preserve">       单位：万元</t>
  </si>
  <si>
    <t>支出项目</t>
  </si>
  <si>
    <t>社会保险基金支出合计</t>
  </si>
  <si>
    <t>一、企业职工基本养老保险基金支出</t>
  </si>
  <si>
    <t>二、失业保险基金支出</t>
  </si>
  <si>
    <t>三、城镇职工基本医疗保险基金支出</t>
  </si>
  <si>
    <t>四、工伤保险基金支出</t>
  </si>
  <si>
    <t>五、生育保险基金支出</t>
  </si>
  <si>
    <t>六、机关事业单位基本养老保险基金支出</t>
  </si>
  <si>
    <t xml:space="preserve">    其中：本年支出</t>
  </si>
  <si>
    <t xml:space="preserve">          结转下年</t>
  </si>
  <si>
    <r>
      <rPr>
        <sz val="18"/>
        <rFont val="方正小标宋简体"/>
        <charset val="134"/>
      </rPr>
      <t>盘州市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“</t>
    </r>
    <r>
      <rPr>
        <sz val="18"/>
        <rFont val="方正小标宋简体"/>
        <charset val="134"/>
      </rPr>
      <t>三公</t>
    </r>
    <r>
      <rPr>
        <sz val="18"/>
        <rFont val="Times New Roman"/>
        <charset val="134"/>
      </rPr>
      <t>”</t>
    </r>
    <r>
      <rPr>
        <sz val="18"/>
        <rFont val="方正小标宋简体"/>
        <charset val="134"/>
      </rPr>
      <t>经费公共财政预算安排情况说明</t>
    </r>
  </si>
  <si>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</si>
  <si>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名词解释：</t>
    </r>
    <r>
      <rPr>
        <sz val="12"/>
        <rFont val="Times New Roman"/>
        <charset val="134"/>
      </rPr>
      <t>1.“</t>
    </r>
    <r>
      <rPr>
        <sz val="12"/>
        <rFont val="宋体"/>
        <charset val="134"/>
      </rPr>
      <t>三公经费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包括因公出国（境）费、公务接待费、公务用车购置及运行费。</t>
    </r>
  </si>
  <si>
    <r>
      <rPr>
        <sz val="12"/>
        <rFont val="Times New Roman"/>
        <charset val="134"/>
      </rPr>
      <t xml:space="preserve">                    2.</t>
    </r>
    <r>
      <rPr>
        <sz val="12"/>
        <rFont val="宋体"/>
        <charset val="134"/>
      </rPr>
      <t>因公出国（境）费，指单位工作人员公务出国（境）的住宿费、旅费、伙食补助费、杂费、培训费等支出。</t>
    </r>
  </si>
  <si>
    <r>
      <rPr>
        <sz val="12"/>
        <rFont val="Times New Roman"/>
        <charset val="134"/>
      </rPr>
      <t xml:space="preserve">                    3.</t>
    </r>
    <r>
      <rPr>
        <sz val="12"/>
        <rFont val="宋体"/>
        <charset val="134"/>
      </rPr>
      <t>公务接待费，指单位按规定开支的各类公务接待（含外宾接待）支出。</t>
    </r>
  </si>
  <si>
    <r>
      <rPr>
        <sz val="12"/>
        <rFont val="Times New Roman"/>
        <charset val="134"/>
      </rPr>
      <t xml:space="preserve">                    4.</t>
    </r>
    <r>
      <rPr>
        <sz val="12"/>
        <rFont val="宋体"/>
        <charset val="134"/>
      </rPr>
      <t>公务用车购置及运行费，指单位公务用车购置费、燃料费、过路过桥费、保险费等支出。</t>
    </r>
  </si>
  <si>
    <r>
      <rPr>
        <sz val="12"/>
        <rFont val="Times New Roman"/>
        <charset val="134"/>
      </rPr>
      <t xml:space="preserve">                    5. </t>
    </r>
    <r>
      <rPr>
        <sz val="12"/>
        <rFont val="宋体"/>
        <charset val="134"/>
      </rPr>
      <t>公务用车指用于履行公务的机动车辆，包括一般公务用车、执法执勤用车、专业特种车等。</t>
    </r>
  </si>
  <si>
    <r>
      <rPr>
        <sz val="12"/>
        <rFont val="宋体"/>
        <charset val="134"/>
      </rPr>
      <t>项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目</t>
    </r>
  </si>
  <si>
    <r>
      <rPr>
        <b/>
        <sz val="10"/>
        <rFont val="宋体"/>
        <charset val="134"/>
      </rPr>
      <t>上年年初预算数</t>
    </r>
  </si>
  <si>
    <r>
      <rPr>
        <b/>
        <sz val="10"/>
        <rFont val="宋体"/>
        <charset val="134"/>
      </rPr>
      <t>本年年初预算数</t>
    </r>
  </si>
  <si>
    <r>
      <rPr>
        <b/>
        <sz val="10"/>
        <rFont val="宋体"/>
        <charset val="134"/>
      </rPr>
      <t>与上年预算数相比增减变化比率</t>
    </r>
    <r>
      <rPr>
        <b/>
        <sz val="10"/>
        <rFont val="Times New Roman"/>
        <charset val="134"/>
      </rPr>
      <t>%</t>
    </r>
  </si>
  <si>
    <r>
      <rPr>
        <b/>
        <sz val="10"/>
        <rFont val="宋体"/>
        <charset val="134"/>
      </rPr>
      <t>与上年预算数相比增减变化原因</t>
    </r>
  </si>
  <si>
    <r>
      <rPr>
        <b/>
        <sz val="10"/>
        <rFont val="宋体"/>
        <charset val="134"/>
      </rPr>
      <t>备注</t>
    </r>
  </si>
  <si>
    <r>
      <rPr>
        <sz val="12"/>
        <rFont val="宋体"/>
        <charset val="134"/>
      </rPr>
      <t>合计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</si>
  <si>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一、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因公出国（境）费</t>
    </r>
  </si>
  <si>
    <r>
      <rPr>
        <sz val="12"/>
        <rFont val="宋体"/>
        <charset val="134"/>
      </rPr>
      <t>因公出国（境）经费实行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总额控制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的管理方式，年度间根据市政府对单位的批复意见，再按程序核拨到具体单位。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</si>
  <si>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二、公务接待费</t>
    </r>
  </si>
  <si>
    <r>
      <rPr>
        <sz val="11"/>
        <rFont val="宋体"/>
        <charset val="134"/>
      </rPr>
      <t>厉行节约，从严控制公务接待</t>
    </r>
  </si>
  <si>
    <r>
      <rPr>
        <sz val="12"/>
        <rFont val="宋体"/>
        <charset val="134"/>
      </rPr>
      <t>按照财政部财预</t>
    </r>
    <r>
      <rPr>
        <sz val="12"/>
        <rFont val="Times New Roman"/>
        <charset val="134"/>
      </rPr>
      <t>[1998]159</t>
    </r>
    <r>
      <rPr>
        <sz val="12"/>
        <rFont val="宋体"/>
        <charset val="134"/>
      </rPr>
      <t>号文件规定，地方各级行政事业单位公务接待费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不得超过当年单位预算中公务费的</t>
    </r>
    <r>
      <rPr>
        <sz val="12"/>
        <rFont val="Times New Roman"/>
        <charset val="134"/>
      </rPr>
      <t>2%”</t>
    </r>
    <r>
      <rPr>
        <sz val="12"/>
        <rFont val="宋体"/>
        <charset val="134"/>
      </rPr>
      <t>的规定，由单位自行在部门预算公务费支出中开支，市财政不单独安排部门公务接待费。具体数据由部门自行公布。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</si>
  <si>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三、公务用车购置及运行费</t>
    </r>
  </si>
  <si>
    <r>
      <rPr>
        <sz val="12"/>
        <rFont val="Times New Roman"/>
        <charset val="134"/>
      </rPr>
      <t xml:space="preserve">     1.</t>
    </r>
    <r>
      <rPr>
        <sz val="12"/>
        <rFont val="宋体"/>
        <charset val="134"/>
      </rPr>
      <t>公务车运行维护费</t>
    </r>
  </si>
  <si>
    <r>
      <rPr>
        <sz val="11"/>
        <rFont val="宋体"/>
        <charset val="134"/>
      </rPr>
      <t>持续压减支出规模</t>
    </r>
  </si>
  <si>
    <r>
      <rPr>
        <sz val="12"/>
        <rFont val="宋体"/>
        <charset val="134"/>
      </rPr>
      <t>公务用车运行维护费实行分档定额的管理方式，按照中共中央办公厅中办发</t>
    </r>
    <r>
      <rPr>
        <sz val="12"/>
        <rFont val="Times New Roman"/>
        <charset val="134"/>
      </rPr>
      <t>[2009]11</t>
    </r>
    <r>
      <rPr>
        <sz val="12"/>
        <rFont val="宋体"/>
        <charset val="134"/>
      </rPr>
      <t>号、中共贵州省委办公厅黔委厅字</t>
    </r>
    <r>
      <rPr>
        <sz val="12"/>
        <rFont val="Times New Roman"/>
        <charset val="134"/>
      </rPr>
      <t>[2009]41</t>
    </r>
    <r>
      <rPr>
        <sz val="12"/>
        <rFont val="宋体"/>
        <charset val="134"/>
      </rPr>
      <t>号、中共盘县县委办公室盘党办发【</t>
    </r>
    <r>
      <rPr>
        <sz val="12"/>
        <rFont val="Times New Roman"/>
        <charset val="134"/>
      </rPr>
      <t>2012</t>
    </r>
    <r>
      <rPr>
        <sz val="12"/>
        <rFont val="宋体"/>
        <charset val="134"/>
      </rPr>
      <t>】</t>
    </r>
    <r>
      <rPr>
        <sz val="12"/>
        <rFont val="Times New Roman"/>
        <charset val="134"/>
      </rPr>
      <t>125</t>
    </r>
    <r>
      <rPr>
        <sz val="12"/>
        <rFont val="宋体"/>
        <charset val="134"/>
      </rPr>
      <t>号文件执行。</t>
    </r>
  </si>
  <si>
    <r>
      <rPr>
        <sz val="12"/>
        <rFont val="Times New Roman"/>
        <charset val="134"/>
      </rPr>
      <t xml:space="preserve">     2.</t>
    </r>
    <r>
      <rPr>
        <sz val="12"/>
        <rFont val="宋体"/>
        <charset val="134"/>
      </rPr>
      <t>公务车购置</t>
    </r>
  </si>
  <si>
    <r>
      <rPr>
        <sz val="12"/>
        <rFont val="宋体"/>
        <charset val="134"/>
      </rPr>
      <t>公务用车购置费实行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总额控制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的管理方式，年度间根据县政府对单位的批复意见，再按程序核拨到具体单位。</t>
    </r>
    <r>
      <rPr>
        <sz val="12"/>
        <rFont val="Times New Roman"/>
        <charset val="134"/>
      </rPr>
      <t xml:space="preserve">
2016</t>
    </r>
    <r>
      <rPr>
        <sz val="12"/>
        <rFont val="宋体"/>
        <charset val="134"/>
      </rPr>
      <t>年度进行公务用车改革，年初均未安排公务用车购置经费。</t>
    </r>
    <r>
      <rPr>
        <sz val="12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</si>
</sst>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_-&quot;$&quot;\ * #,##0_-;_-&quot;$&quot;\ * #,##0\-;_-&quot;$&quot;\ * &quot;-&quot;_-;_-@_-"/>
    <numFmt numFmtId="178" formatCode="&quot;$&quot;\ #,##0.00_-;[Red]&quot;$&quot;\ #,##0.00\-"/>
    <numFmt numFmtId="179" formatCode="&quot;$&quot;\ #,##0_-;[Red]&quot;$&quot;\ #,##0\-"/>
    <numFmt numFmtId="180" formatCode="#,##0.0_);\(#,##0.0\)"/>
    <numFmt numFmtId="181" formatCode="_(&quot;$&quot;* #,##0.00_);_(&quot;$&quot;* \(#,##0.00\);_(&quot;$&quot;* &quot;-&quot;??_);_(@_)"/>
    <numFmt numFmtId="182" formatCode="#\ ??/??"/>
    <numFmt numFmtId="183" formatCode="&quot;$&quot;#,##0_);[Red]\(&quot;$&quot;#,##0\)"/>
    <numFmt numFmtId="184" formatCode="_-* #,##0.00_$_-;\-* #,##0.00_$_-;_-* &quot;-&quot;??_$_-;_-@_-"/>
    <numFmt numFmtId="185" formatCode="yy\.mm\.dd"/>
    <numFmt numFmtId="186" formatCode="#,##0;\-#,##0;&quot;-&quot;"/>
    <numFmt numFmtId="187" formatCode="#,##0;\(#,##0\)"/>
    <numFmt numFmtId="188" formatCode="_-* #,##0.00_-;\-* #,##0.00_-;_-* &quot;-&quot;??_-;_-@_-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&quot;$&quot;#,##0.00_);[Red]\(&quot;$&quot;#,##0.00\)"/>
    <numFmt numFmtId="193" formatCode="_(&quot;$&quot;* #,##0_);_(&quot;$&quot;* \(#,##0\);_(&quot;$&quot;* &quot;-&quot;_);_(@_)"/>
    <numFmt numFmtId="194" formatCode="_-* #,##0&quot;$&quot;_-;\-* #,##0&quot;$&quot;_-;_-* &quot;-&quot;&quot;$&quot;_-;_-@_-"/>
    <numFmt numFmtId="195" formatCode="0.0"/>
    <numFmt numFmtId="196" formatCode="_-* #,##0_$_-;\-* #,##0_$_-;_-* &quot;-&quot;_$_-;_-@_-"/>
    <numFmt numFmtId="197" formatCode="_-* #,##0.00&quot;$&quot;_-;\-* #,##0.00&quot;$&quot;_-;_-* &quot;-&quot;??&quot;$&quot;_-;_-@_-"/>
    <numFmt numFmtId="198" formatCode="_ * #,##0_ ;_ * \-#,##0_ ;_ * &quot;-&quot;??_ ;_ @_ "/>
    <numFmt numFmtId="199" formatCode="0.0%"/>
    <numFmt numFmtId="200" formatCode="#,##0_ ;[Red]\-#,##0\ "/>
    <numFmt numFmtId="201" formatCode="0.00_ "/>
    <numFmt numFmtId="202" formatCode="#,##0_ "/>
    <numFmt numFmtId="203" formatCode="#,##0_);[Red]\(#,##0\)"/>
  </numFmts>
  <fonts count="14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Arial "/>
      <charset val="134"/>
    </font>
    <font>
      <sz val="12"/>
      <color indexed="8"/>
      <name val="宋体"/>
      <charset val="134"/>
    </font>
    <font>
      <b/>
      <sz val="12"/>
      <color indexed="8"/>
      <name val="Arial 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b/>
      <sz val="11"/>
      <color indexed="8"/>
      <name val="Arial "/>
      <charset val="134"/>
    </font>
    <font>
      <sz val="11"/>
      <color indexed="8"/>
      <name val="Arial "/>
      <charset val="134"/>
    </font>
    <font>
      <sz val="12"/>
      <color indexed="8"/>
      <name val="Arial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4"/>
      <name val="Arial"/>
      <charset val="134"/>
    </font>
    <font>
      <sz val="12"/>
      <name val="Arial"/>
      <charset val="134"/>
    </font>
    <font>
      <b/>
      <sz val="18"/>
      <name val="宋体"/>
      <charset val="134"/>
    </font>
    <font>
      <b/>
      <sz val="11"/>
      <color rgb="FFFF0000"/>
      <name val="宋体"/>
      <charset val="134"/>
    </font>
    <font>
      <b/>
      <sz val="12"/>
      <name val="Arial"/>
      <charset val="134"/>
    </font>
    <font>
      <b/>
      <u/>
      <sz val="12"/>
      <name val="宋体"/>
      <charset val="134"/>
    </font>
    <font>
      <sz val="8"/>
      <name val="宋体"/>
      <charset val="134"/>
    </font>
    <font>
      <sz val="14"/>
      <name val="Arial"/>
      <charset val="134"/>
    </font>
    <font>
      <b/>
      <sz val="16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2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2"/>
      <name val="Times New Roman"/>
      <charset val="0"/>
    </font>
    <font>
      <b/>
      <sz val="12"/>
      <name val="SimSun"/>
      <charset val="134"/>
    </font>
    <font>
      <sz val="12"/>
      <name val="SimSun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1"/>
      <color indexed="8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</font>
    <font>
      <b/>
      <sz val="11"/>
      <color theme="1"/>
      <name val="Times New Roman"/>
      <charset val="134"/>
    </font>
    <font>
      <sz val="12"/>
      <color rgb="FF000000"/>
      <name val="宋体"/>
      <charset val="134"/>
    </font>
    <font>
      <sz val="18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b/>
      <sz val="13"/>
      <color indexed="56"/>
      <name val="宋体"/>
      <charset val="134"/>
    </font>
    <font>
      <sz val="10"/>
      <name val="Geneva"/>
      <charset val="134"/>
    </font>
    <font>
      <b/>
      <sz val="11"/>
      <color indexed="9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1"/>
      <color indexed="60"/>
      <name val="宋体"/>
      <charset val="134"/>
    </font>
    <font>
      <sz val="12"/>
      <name val="Helv"/>
      <charset val="134"/>
    </font>
    <font>
      <b/>
      <sz val="10"/>
      <name val="Tms Rmn"/>
      <charset val="134"/>
    </font>
    <font>
      <sz val="12"/>
      <color indexed="20"/>
      <name val="楷体_GB2312"/>
      <charset val="134"/>
    </font>
    <font>
      <sz val="12"/>
      <color indexed="17"/>
      <name val="楷体_GB2312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8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b/>
      <sz val="18"/>
      <color indexed="54"/>
      <name val="宋体"/>
      <charset val="134"/>
    </font>
    <font>
      <sz val="10"/>
      <name val="楷体"/>
      <charset val="134"/>
    </font>
    <font>
      <sz val="9"/>
      <color indexed="20"/>
      <name val="宋体"/>
      <charset val="134"/>
    </font>
    <font>
      <sz val="10"/>
      <color indexed="8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b/>
      <sz val="11"/>
      <color indexed="63"/>
      <name val="宋体"/>
      <charset val="134"/>
    </font>
    <font>
      <sz val="10"/>
      <name val="MS Sans Serif"/>
      <charset val="134"/>
    </font>
    <font>
      <b/>
      <sz val="15"/>
      <color indexed="54"/>
      <name val="宋体"/>
      <charset val="134"/>
    </font>
    <font>
      <sz val="12"/>
      <color indexed="9"/>
      <name val="Helv"/>
      <charset val="134"/>
    </font>
    <font>
      <sz val="10"/>
      <color indexed="20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indexed="17"/>
      <name val="Tahoma"/>
      <charset val="134"/>
    </font>
    <font>
      <sz val="9"/>
      <name val="宋体"/>
      <charset val="134"/>
    </font>
    <font>
      <sz val="11"/>
      <color indexed="20"/>
      <name val="Tahoma"/>
      <charset val="134"/>
    </font>
    <font>
      <sz val="12"/>
      <name val="바탕체"/>
      <charset val="134"/>
    </font>
    <font>
      <sz val="10"/>
      <color indexed="17"/>
      <name val="宋体"/>
      <charset val="134"/>
    </font>
    <font>
      <u/>
      <sz val="12"/>
      <color indexed="12"/>
      <name val="宋体"/>
      <charset val="134"/>
    </font>
    <font>
      <sz val="12"/>
      <name val="Courier"/>
      <charset val="134"/>
    </font>
    <font>
      <sz val="9"/>
      <color indexed="17"/>
      <name val="宋体"/>
      <charset val="134"/>
    </font>
    <font>
      <u/>
      <sz val="12"/>
      <color indexed="20"/>
      <name val="宋体"/>
      <charset val="134"/>
    </font>
    <font>
      <b/>
      <sz val="11"/>
      <color indexed="42"/>
      <name val="宋体"/>
      <charset val="134"/>
    </font>
    <font>
      <sz val="12"/>
      <name val="官帕眉"/>
      <charset val="134"/>
    </font>
    <font>
      <sz val="10"/>
      <color indexed="8"/>
      <name val="Arial"/>
      <charset val="0"/>
    </font>
    <font>
      <sz val="11"/>
      <color theme="1"/>
      <name val="宋体"/>
      <charset val="134"/>
    </font>
    <font>
      <sz val="12"/>
      <color rgb="FF000000"/>
      <name val="Calibri"/>
      <charset val="0"/>
    </font>
    <font>
      <sz val="10"/>
      <color theme="1"/>
      <name val="宋体"/>
      <charset val="134"/>
    </font>
    <font>
      <sz val="9"/>
      <name val="Arial"/>
      <charset val="0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5" borderId="31" applyNumberFormat="0" applyAlignment="0" applyProtection="0">
      <alignment vertical="center"/>
    </xf>
    <xf numFmtId="0" fontId="66" fillId="6" borderId="32" applyNumberFormat="0" applyAlignment="0" applyProtection="0">
      <alignment vertical="center"/>
    </xf>
    <xf numFmtId="0" fontId="67" fillId="6" borderId="31" applyNumberFormat="0" applyAlignment="0" applyProtection="0">
      <alignment vertical="center"/>
    </xf>
    <xf numFmtId="0" fontId="68" fillId="7" borderId="33" applyNumberFormat="0" applyAlignment="0" applyProtection="0">
      <alignment vertical="center"/>
    </xf>
    <xf numFmtId="0" fontId="69" fillId="0" borderId="34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9" fillId="0" borderId="0">
      <alignment vertical="top"/>
    </xf>
    <xf numFmtId="0" fontId="13" fillId="37" borderId="0" applyNumberFormat="0" applyBorder="0" applyAlignment="0" applyProtection="0"/>
    <xf numFmtId="0" fontId="80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3" fillId="35" borderId="0" applyNumberFormat="0" applyBorder="0" applyAlignment="0" applyProtection="0"/>
    <xf numFmtId="0" fontId="84" fillId="0" borderId="0" applyNumberFormat="0" applyFill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82" fillId="43" borderId="0" applyNumberFormat="0" applyBorder="0" applyAlignment="0" applyProtection="0">
      <alignment vertical="center"/>
    </xf>
    <xf numFmtId="0" fontId="1" fillId="0" borderId="0"/>
    <xf numFmtId="0" fontId="80" fillId="44" borderId="0" applyNumberFormat="0" applyBorder="0" applyAlignment="0" applyProtection="0">
      <alignment vertical="center"/>
    </xf>
    <xf numFmtId="0" fontId="85" fillId="0" borderId="36" applyNumberFormat="0" applyFill="0" applyAlignment="0" applyProtection="0">
      <alignment vertical="center"/>
    </xf>
    <xf numFmtId="0" fontId="82" fillId="4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0" fillId="46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86" fillId="0" borderId="0"/>
    <xf numFmtId="0" fontId="77" fillId="39" borderId="0" applyNumberFormat="0" applyBorder="0" applyAlignment="0" applyProtection="0">
      <alignment vertical="center"/>
    </xf>
    <xf numFmtId="0" fontId="87" fillId="44" borderId="37" applyNumberFormat="0" applyAlignment="0" applyProtection="0">
      <alignment vertical="center"/>
    </xf>
    <xf numFmtId="0" fontId="80" fillId="0" borderId="0">
      <alignment vertical="center"/>
    </xf>
    <xf numFmtId="0" fontId="80" fillId="47" borderId="0" applyNumberFormat="0" applyBorder="0" applyAlignment="0" applyProtection="0">
      <alignment vertical="center"/>
    </xf>
    <xf numFmtId="0" fontId="88" fillId="36" borderId="0" applyNumberFormat="0" applyBorder="0" applyAlignment="0" applyProtection="0"/>
    <xf numFmtId="0" fontId="89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80" fillId="48" borderId="0" applyNumberFormat="0" applyBorder="0" applyAlignment="0" applyProtection="0">
      <alignment vertical="center"/>
    </xf>
    <xf numFmtId="0" fontId="6" fillId="49" borderId="38" applyNumberFormat="0" applyFont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90" fillId="0" borderId="39" applyNumberFormat="0" applyFill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91" fillId="0" borderId="40" applyNumberFormat="0" applyFill="0" applyAlignment="0" applyProtection="0">
      <alignment vertical="center"/>
    </xf>
    <xf numFmtId="0" fontId="92" fillId="0" borderId="0"/>
    <xf numFmtId="0" fontId="6" fillId="0" borderId="0" applyNumberFormat="0" applyFont="0" applyFill="0" applyBorder="0" applyAlignment="0" applyProtection="0">
      <alignment horizontal="left"/>
    </xf>
    <xf numFmtId="0" fontId="93" fillId="51" borderId="41" applyNumberFormat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8" fillId="46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4" fillId="41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86" fillId="0" borderId="0">
      <protection locked="0"/>
    </xf>
    <xf numFmtId="0" fontId="7" fillId="0" borderId="42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53" borderId="0" applyNumberFormat="0" applyBorder="0" applyAlignment="0" applyProtection="0"/>
    <xf numFmtId="0" fontId="97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89" fillId="0" borderId="43" applyNumberFormat="0" applyFill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98" fillId="55" borderId="0" applyNumberFormat="0" applyBorder="0" applyAlignment="0" applyProtection="0">
      <alignment vertical="center"/>
    </xf>
    <xf numFmtId="0" fontId="82" fillId="48" borderId="0" applyNumberFormat="0" applyBorder="0" applyAlignment="0" applyProtection="0">
      <alignment vertical="center"/>
    </xf>
    <xf numFmtId="0" fontId="88" fillId="36" borderId="0" applyNumberFormat="0" applyBorder="0" applyAlignment="0" applyProtection="0">
      <alignment vertical="center"/>
    </xf>
    <xf numFmtId="0" fontId="99" fillId="0" borderId="0"/>
    <xf numFmtId="0" fontId="82" fillId="56" borderId="0" applyNumberFormat="0" applyBorder="0" applyAlignment="0" applyProtection="0">
      <alignment vertical="center"/>
    </xf>
    <xf numFmtId="0" fontId="13" fillId="46" borderId="0" applyNumberFormat="0" applyBorder="0" applyAlignment="0" applyProtection="0"/>
    <xf numFmtId="0" fontId="100" fillId="57" borderId="44">
      <protection locked="0"/>
    </xf>
    <xf numFmtId="43" fontId="6" fillId="0" borderId="0" applyFont="0" applyFill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3" fillId="47" borderId="0" applyNumberFormat="0" applyBorder="0" applyAlignment="0" applyProtection="0"/>
    <xf numFmtId="0" fontId="97" fillId="35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102" fillId="36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13" fillId="49" borderId="0" applyNumberFormat="0" applyBorder="0" applyAlignment="0" applyProtection="0"/>
    <xf numFmtId="0" fontId="103" fillId="37" borderId="37" applyNumberFormat="0" applyAlignment="0" applyProtection="0">
      <alignment vertical="center"/>
    </xf>
    <xf numFmtId="0" fontId="96" fillId="58" borderId="0" applyNumberFormat="0" applyBorder="0" applyAlignment="0" applyProtection="0"/>
    <xf numFmtId="0" fontId="6" fillId="0" borderId="0" applyNumberFormat="0" applyFont="0" applyFill="0" applyBorder="0" applyAlignment="0" applyProtection="0"/>
    <xf numFmtId="0" fontId="79" fillId="0" borderId="0"/>
    <xf numFmtId="0" fontId="104" fillId="0" borderId="45" applyNumberFormat="0" applyFill="0" applyAlignment="0" applyProtection="0">
      <alignment vertical="center"/>
    </xf>
    <xf numFmtId="0" fontId="6" fillId="0" borderId="0" applyNumberFormat="0" applyFill="0" applyBorder="0" applyAlignment="0" applyProtection="0"/>
    <xf numFmtId="0" fontId="105" fillId="0" borderId="4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13" fillId="44" borderId="0" applyNumberFormat="0" applyBorder="0" applyAlignment="0" applyProtection="0"/>
    <xf numFmtId="0" fontId="82" fillId="44" borderId="0" applyNumberFormat="0" applyBorder="0" applyAlignment="0" applyProtection="0">
      <alignment vertical="center"/>
    </xf>
    <xf numFmtId="0" fontId="96" fillId="44" borderId="0" applyNumberFormat="0" applyBorder="0" applyAlignment="0" applyProtection="0"/>
    <xf numFmtId="0" fontId="106" fillId="0" borderId="0" applyProtection="0"/>
    <xf numFmtId="0" fontId="27" fillId="0" borderId="0" applyProtection="0"/>
    <xf numFmtId="0" fontId="15" fillId="59" borderId="0" applyNumberFormat="0" applyBorder="0" applyAlignment="0" applyProtection="0"/>
    <xf numFmtId="0" fontId="6" fillId="60" borderId="0" applyNumberFormat="0" applyFont="0" applyBorder="0" applyAlignment="0" applyProtection="0"/>
    <xf numFmtId="178" fontId="6" fillId="0" borderId="0" applyFont="0" applyFill="0" applyBorder="0" applyAlignment="0" applyProtection="0"/>
    <xf numFmtId="0" fontId="13" fillId="36" borderId="0" applyNumberFormat="0" applyBorder="0" applyAlignment="0" applyProtection="0"/>
    <xf numFmtId="0" fontId="96" fillId="42" borderId="0" applyNumberFormat="0" applyBorder="0" applyAlignment="0" applyProtection="0"/>
    <xf numFmtId="37" fontId="107" fillId="0" borderId="0"/>
    <xf numFmtId="0" fontId="6" fillId="0" borderId="0"/>
    <xf numFmtId="0" fontId="80" fillId="37" borderId="0" applyNumberFormat="0" applyBorder="0" applyAlignment="0" applyProtection="0">
      <alignment vertical="center"/>
    </xf>
    <xf numFmtId="4" fontId="6" fillId="0" borderId="0" applyFont="0" applyFill="0" applyBorder="0" applyAlignment="0" applyProtection="0"/>
    <xf numFmtId="0" fontId="96" fillId="41" borderId="0" applyNumberFormat="0" applyBorder="0" applyAlignment="0" applyProtection="0"/>
    <xf numFmtId="0" fontId="108" fillId="35" borderId="0" applyNumberFormat="0" applyBorder="0" applyAlignment="0" applyProtection="0">
      <alignment vertical="center"/>
    </xf>
    <xf numFmtId="179" fontId="109" fillId="0" borderId="0"/>
    <xf numFmtId="0" fontId="80" fillId="55" borderId="0" applyNumberFormat="0" applyBorder="0" applyAlignment="0" applyProtection="0">
      <alignment vertical="center"/>
    </xf>
    <xf numFmtId="0" fontId="83" fillId="49" borderId="0" applyNumberFormat="0" applyBorder="0" applyAlignment="0" applyProtection="0"/>
    <xf numFmtId="9" fontId="6" fillId="0" borderId="0" applyFont="0" applyFill="0" applyBorder="0" applyAlignment="0" applyProtection="0"/>
    <xf numFmtId="180" fontId="99" fillId="61" borderId="0"/>
    <xf numFmtId="0" fontId="24" fillId="0" borderId="47" applyProtection="0"/>
    <xf numFmtId="0" fontId="110" fillId="37" borderId="0" applyNumberFormat="0" applyBorder="0" applyAlignment="0" applyProtection="0"/>
    <xf numFmtId="2" fontId="24" fillId="0" borderId="0" applyProtection="0"/>
    <xf numFmtId="181" fontId="6" fillId="0" borderId="0" applyFont="0" applyFill="0" applyBorder="0" applyAlignment="0" applyProtection="0"/>
    <xf numFmtId="0" fontId="96" fillId="37" borderId="0" applyNumberFormat="0" applyBorder="0" applyAlignment="0" applyProtection="0"/>
    <xf numFmtId="0" fontId="111" fillId="46" borderId="0" applyNumberFormat="0" applyBorder="0" applyAlignment="0" applyProtection="0">
      <alignment vertical="center"/>
    </xf>
    <xf numFmtId="0" fontId="82" fillId="37" borderId="0" applyNumberFormat="0" applyBorder="0" applyAlignment="0" applyProtection="0">
      <alignment vertical="center"/>
    </xf>
    <xf numFmtId="14" fontId="112" fillId="0" borderId="0">
      <alignment horizontal="center" wrapText="1"/>
      <protection locked="0"/>
    </xf>
    <xf numFmtId="0" fontId="82" fillId="55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0" fillId="49" borderId="1" applyNumberFormat="0" applyBorder="0" applyAlignment="0" applyProtection="0"/>
    <xf numFmtId="0" fontId="112" fillId="0" borderId="0">
      <alignment horizontal="center" wrapText="1"/>
      <protection locked="0"/>
    </xf>
    <xf numFmtId="0" fontId="94" fillId="54" borderId="0" applyNumberFormat="0" applyBorder="0" applyAlignment="0" applyProtection="0">
      <alignment vertical="center"/>
    </xf>
    <xf numFmtId="182" fontId="6" fillId="0" borderId="0" applyFont="0" applyFill="0" applyProtection="0"/>
    <xf numFmtId="0" fontId="94" fillId="38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115" fillId="0" borderId="11" applyNumberFormat="0" applyFill="0" applyProtection="0">
      <alignment horizontal="center"/>
    </xf>
    <xf numFmtId="184" fontId="6" fillId="0" borderId="0" applyFont="0" applyFill="0" applyBorder="0" applyAlignment="0" applyProtection="0"/>
    <xf numFmtId="0" fontId="116" fillId="35" borderId="0" applyNumberFormat="0" applyBorder="0" applyAlignment="0" applyProtection="0">
      <alignment vertical="center"/>
    </xf>
    <xf numFmtId="0" fontId="96" fillId="51" borderId="0" applyNumberFormat="0" applyBorder="0" applyAlignment="0" applyProtection="0"/>
    <xf numFmtId="185" fontId="109" fillId="0" borderId="11" applyFill="0" applyProtection="0">
      <alignment horizontal="right"/>
    </xf>
    <xf numFmtId="0" fontId="94" fillId="45" borderId="0" applyNumberFormat="0" applyBorder="0" applyAlignment="0" applyProtection="0">
      <alignment vertical="center"/>
    </xf>
    <xf numFmtId="0" fontId="96" fillId="48" borderId="0" applyNumberFormat="0" applyBorder="0" applyAlignment="0" applyProtection="0"/>
    <xf numFmtId="0" fontId="96" fillId="54" borderId="0" applyNumberFormat="0" applyBorder="0" applyAlignment="0" applyProtection="0"/>
    <xf numFmtId="0" fontId="96" fillId="62" borderId="0" applyNumberFormat="0" applyBorder="0" applyAlignment="0" applyProtection="0"/>
    <xf numFmtId="0" fontId="96" fillId="45" borderId="0" applyNumberFormat="0" applyBorder="0" applyAlignment="0" applyProtection="0"/>
    <xf numFmtId="0" fontId="117" fillId="0" borderId="0"/>
    <xf numFmtId="0" fontId="96" fillId="40" borderId="0" applyNumberFormat="0" applyBorder="0" applyAlignment="0" applyProtection="0"/>
    <xf numFmtId="186" fontId="79" fillId="0" borderId="0" applyFill="0" applyBorder="0" applyAlignment="0"/>
    <xf numFmtId="41" fontId="6" fillId="0" borderId="0" applyFont="0" applyFill="0" applyBorder="0" applyAlignment="0" applyProtection="0"/>
    <xf numFmtId="187" fontId="118" fillId="0" borderId="0"/>
    <xf numFmtId="188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120" fillId="37" borderId="48" applyNumberFormat="0" applyAlignment="0" applyProtection="0">
      <alignment vertical="center"/>
    </xf>
    <xf numFmtId="190" fontId="118" fillId="0" borderId="0"/>
    <xf numFmtId="15" fontId="121" fillId="0" borderId="0"/>
    <xf numFmtId="191" fontId="118" fillId="0" borderId="0"/>
    <xf numFmtId="0" fontId="6" fillId="0" borderId="0">
      <alignment vertical="center"/>
    </xf>
    <xf numFmtId="0" fontId="27" fillId="0" borderId="49" applyNumberFormat="0" applyAlignment="0" applyProtection="0">
      <alignment horizontal="left" vertical="center"/>
    </xf>
    <xf numFmtId="0" fontId="27" fillId="0" borderId="12">
      <alignment horizontal="left" vertical="center"/>
    </xf>
    <xf numFmtId="0" fontId="122" fillId="0" borderId="46" applyNumberFormat="0" applyFill="0" applyAlignment="0" applyProtection="0">
      <alignment vertical="center"/>
    </xf>
    <xf numFmtId="180" fontId="123" fillId="63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118" fillId="0" borderId="0"/>
    <xf numFmtId="0" fontId="80" fillId="49" borderId="38" applyNumberFormat="0" applyFont="0" applyAlignment="0" applyProtection="0">
      <alignment vertical="center"/>
    </xf>
    <xf numFmtId="10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0" fontId="113" fillId="0" borderId="50">
      <alignment horizontal="center"/>
    </xf>
    <xf numFmtId="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109" fillId="0" borderId="5" applyNumberFormat="0" applyFill="0" applyProtection="0">
      <alignment horizontal="right"/>
    </xf>
    <xf numFmtId="0" fontId="124" fillId="35" borderId="0" applyNumberFormat="0" applyBorder="0" applyAlignment="0" applyProtection="0">
      <alignment vertical="center"/>
    </xf>
    <xf numFmtId="0" fontId="125" fillId="0" borderId="5" applyNumberFormat="0" applyFill="0" applyProtection="0">
      <alignment horizontal="center"/>
    </xf>
    <xf numFmtId="0" fontId="126" fillId="0" borderId="0" applyNumberFormat="0" applyFill="0" applyBorder="0" applyAlignment="0" applyProtection="0"/>
    <xf numFmtId="0" fontId="127" fillId="36" borderId="0" applyNumberFormat="0" applyBorder="0" applyAlignment="0" applyProtection="0">
      <alignment vertical="center"/>
    </xf>
    <xf numFmtId="0" fontId="94" fillId="56" borderId="0" applyNumberFormat="0" applyBorder="0" applyAlignment="0" applyProtection="0">
      <alignment vertical="center"/>
    </xf>
    <xf numFmtId="0" fontId="6" fillId="0" borderId="0">
      <alignment vertical="center"/>
    </xf>
    <xf numFmtId="194" fontId="6" fillId="0" borderId="0" applyFont="0" applyFill="0" applyBorder="0" applyAlignment="0" applyProtection="0"/>
    <xf numFmtId="0" fontId="128" fillId="0" borderId="0">
      <alignment vertical="center"/>
    </xf>
    <xf numFmtId="0" fontId="6" fillId="0" borderId="0">
      <alignment vertical="center"/>
    </xf>
    <xf numFmtId="0" fontId="129" fillId="35" borderId="0" applyNumberFormat="0" applyBorder="0" applyAlignment="0" applyProtection="0">
      <alignment vertical="center"/>
    </xf>
    <xf numFmtId="0" fontId="128" fillId="0" borderId="0"/>
    <xf numFmtId="0" fontId="130" fillId="0" borderId="0"/>
    <xf numFmtId="0" fontId="115" fillId="0" borderId="11" applyNumberFormat="0" applyFill="0" applyProtection="0">
      <alignment horizontal="left"/>
    </xf>
    <xf numFmtId="0" fontId="131" fillId="36" borderId="0" applyNumberFormat="0" applyBorder="0" applyAlignment="0" applyProtection="0">
      <alignment vertical="center"/>
    </xf>
    <xf numFmtId="0" fontId="80" fillId="0" borderId="0"/>
    <xf numFmtId="44" fontId="6" fillId="0" borderId="0" applyFont="0" applyFill="0" applyBorder="0" applyAlignment="0" applyProtection="0">
      <alignment vertical="center"/>
    </xf>
    <xf numFmtId="195" fontId="50" fillId="0" borderId="1">
      <alignment vertical="center"/>
      <protection locked="0"/>
    </xf>
    <xf numFmtId="0" fontId="94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109" fillId="0" borderId="0"/>
    <xf numFmtId="0" fontId="6" fillId="0" borderId="0">
      <alignment vertical="center"/>
    </xf>
    <xf numFmtId="0" fontId="6" fillId="0" borderId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/>
    <xf numFmtId="0" fontId="111" fillId="36" borderId="0" applyNumberFormat="0" applyBorder="0" applyAlignment="0" applyProtection="0">
      <alignment vertical="center"/>
    </xf>
    <xf numFmtId="0" fontId="134" fillId="36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top"/>
      <protection locked="0"/>
    </xf>
    <xf numFmtId="0" fontId="94" fillId="53" borderId="0" applyNumberFormat="0" applyBorder="0" applyAlignment="0" applyProtection="0">
      <alignment vertical="center"/>
    </xf>
    <xf numFmtId="1" fontId="50" fillId="0" borderId="1">
      <alignment vertical="center"/>
      <protection locked="0"/>
    </xf>
    <xf numFmtId="0" fontId="136" fillId="51" borderId="41" applyNumberFormat="0" applyAlignment="0" applyProtection="0">
      <alignment vertic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137" fillId="0" borderId="0"/>
    <xf numFmtId="0" fontId="15" fillId="64" borderId="0" applyNumberFormat="0" applyBorder="0" applyAlignment="0" applyProtection="0"/>
    <xf numFmtId="0" fontId="15" fillId="65" borderId="0" applyNumberFormat="0" applyBorder="0" applyAlignment="0" applyProtection="0"/>
    <xf numFmtId="0" fontId="94" fillId="52" borderId="0" applyNumberFormat="0" applyBorder="0" applyAlignment="0" applyProtection="0">
      <alignment vertical="center"/>
    </xf>
    <xf numFmtId="0" fontId="109" fillId="0" borderId="5" applyNumberFormat="0" applyFill="0" applyProtection="0">
      <alignment horizontal="left"/>
    </xf>
    <xf numFmtId="1" fontId="109" fillId="0" borderId="11" applyFill="0" applyProtection="0">
      <alignment horizontal="center"/>
    </xf>
    <xf numFmtId="0" fontId="121" fillId="0" borderId="0"/>
    <xf numFmtId="0" fontId="138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/>
    <xf numFmtId="0" fontId="80" fillId="0" borderId="0" applyProtection="0">
      <alignment vertical="center"/>
    </xf>
    <xf numFmtId="43" fontId="6" fillId="0" borderId="0" applyProtection="0">
      <alignment vertical="center"/>
    </xf>
    <xf numFmtId="0" fontId="80" fillId="0" borderId="0" applyProtection="0">
      <alignment vertical="center"/>
    </xf>
    <xf numFmtId="43" fontId="80" fillId="0" borderId="0" applyProtection="0">
      <alignment vertical="center"/>
    </xf>
    <xf numFmtId="0" fontId="6" fillId="0" borderId="0" applyProtection="0"/>
  </cellStyleXfs>
  <cellXfs count="253">
    <xf numFmtId="0" fontId="0" fillId="0" borderId="0" xfId="0">
      <alignment vertical="center"/>
    </xf>
    <xf numFmtId="0" fontId="1" fillId="0" borderId="0" xfId="191" applyFont="1">
      <alignment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191" applyFont="1" applyAlignment="1">
      <alignment horizontal="center" vertical="center"/>
    </xf>
    <xf numFmtId="0" fontId="1" fillId="0" borderId="1" xfId="19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98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1" fillId="0" borderId="1" xfId="191" applyFont="1" applyBorder="1">
      <alignment vertical="center"/>
    </xf>
    <xf numFmtId="198" fontId="1" fillId="0" borderId="1" xfId="1" applyNumberFormat="1" applyFont="1" applyBorder="1" applyAlignment="1">
      <alignment vertical="center" wrapText="1"/>
    </xf>
    <xf numFmtId="198" fontId="1" fillId="0" borderId="1" xfId="1" applyNumberFormat="1" applyFont="1" applyBorder="1">
      <alignment vertical="center"/>
    </xf>
    <xf numFmtId="0" fontId="1" fillId="0" borderId="1" xfId="191" applyFont="1" applyBorder="1" applyAlignment="1">
      <alignment vertical="center" wrapText="1"/>
    </xf>
    <xf numFmtId="0" fontId="5" fillId="0" borderId="1" xfId="191" applyFont="1" applyBorder="1" applyAlignment="1">
      <alignment vertical="center" wrapText="1"/>
    </xf>
    <xf numFmtId="198" fontId="1" fillId="0" borderId="1" xfId="1" applyNumberFormat="1" applyFont="1" applyBorder="1" applyAlignment="1">
      <alignment horizontal="center" vertical="center" wrapText="1"/>
    </xf>
    <xf numFmtId="198" fontId="1" fillId="0" borderId="1" xfId="1" applyNumberFormat="1" applyFont="1" applyBorder="1" applyAlignment="1">
      <alignment horizontal="center" vertical="center"/>
    </xf>
    <xf numFmtId="0" fontId="6" fillId="0" borderId="1" xfId="191" applyFont="1" applyBorder="1" applyAlignment="1">
      <alignment vertical="center" wrapText="1"/>
    </xf>
    <xf numFmtId="0" fontId="7" fillId="0" borderId="0" xfId="191" applyFont="1">
      <alignment vertical="center"/>
    </xf>
    <xf numFmtId="0" fontId="6" fillId="0" borderId="0" xfId="191" applyFont="1">
      <alignment vertical="center"/>
    </xf>
    <xf numFmtId="0" fontId="6" fillId="0" borderId="0" xfId="191" applyAlignment="1">
      <alignment horizontal="center" vertical="center" wrapText="1"/>
    </xf>
    <xf numFmtId="0" fontId="6" fillId="0" borderId="0" xfId="191">
      <alignment vertical="center"/>
    </xf>
    <xf numFmtId="199" fontId="6" fillId="0" borderId="0" xfId="191" applyNumberFormat="1">
      <alignment vertical="center"/>
    </xf>
    <xf numFmtId="0" fontId="6" fillId="0" borderId="0" xfId="191" applyAlignment="1">
      <alignment horizontal="justify" vertical="center" wrapText="1"/>
    </xf>
    <xf numFmtId="0" fontId="8" fillId="0" borderId="0" xfId="191" applyFont="1" applyAlignment="1">
      <alignment horizontal="left" vertical="center" wrapText="1"/>
    </xf>
    <xf numFmtId="0" fontId="9" fillId="0" borderId="0" xfId="191" applyFont="1" applyAlignment="1">
      <alignment horizontal="center" vertical="center"/>
    </xf>
    <xf numFmtId="0" fontId="10" fillId="0" borderId="0" xfId="191" applyFont="1" applyAlignment="1">
      <alignment horizontal="justify" vertical="center"/>
    </xf>
    <xf numFmtId="0" fontId="11" fillId="0" borderId="0" xfId="215" applyFont="1" applyAlignment="1">
      <alignment horizontal="left" vertical="center"/>
    </xf>
    <xf numFmtId="0" fontId="12" fillId="0" borderId="0" xfId="191" applyFont="1" applyAlignment="1">
      <alignment vertical="center"/>
    </xf>
    <xf numFmtId="199" fontId="12" fillId="0" borderId="0" xfId="191" applyNumberFormat="1" applyFont="1">
      <alignment vertical="center"/>
    </xf>
    <xf numFmtId="0" fontId="12" fillId="0" borderId="0" xfId="191" applyFont="1">
      <alignment vertical="center"/>
    </xf>
    <xf numFmtId="10" fontId="13" fillId="0" borderId="0" xfId="191" applyNumberFormat="1" applyFont="1" applyAlignment="1">
      <alignment horizontal="left" vertical="center"/>
    </xf>
    <xf numFmtId="10" fontId="12" fillId="0" borderId="0" xfId="191" applyNumberFormat="1" applyFont="1" applyAlignment="1">
      <alignment horizontal="right" vertical="center"/>
    </xf>
    <xf numFmtId="0" fontId="14" fillId="0" borderId="1" xfId="191" applyFont="1" applyBorder="1" applyAlignment="1">
      <alignment horizontal="center" vertical="center" wrapText="1"/>
    </xf>
    <xf numFmtId="0" fontId="15" fillId="0" borderId="2" xfId="191" applyFont="1" applyBorder="1" applyAlignment="1">
      <alignment horizontal="center" vertical="center"/>
    </xf>
    <xf numFmtId="0" fontId="16" fillId="0" borderId="3" xfId="191" applyFont="1" applyBorder="1" applyAlignment="1">
      <alignment horizontal="center" vertical="center"/>
    </xf>
    <xf numFmtId="199" fontId="15" fillId="0" borderId="4" xfId="191" applyNumberFormat="1" applyFont="1" applyBorder="1" applyAlignment="1">
      <alignment horizontal="center" vertical="center" wrapText="1"/>
    </xf>
    <xf numFmtId="0" fontId="15" fillId="0" borderId="1" xfId="191" applyFont="1" applyBorder="1" applyAlignment="1">
      <alignment horizontal="center" vertical="center" wrapText="1"/>
    </xf>
    <xf numFmtId="199" fontId="15" fillId="0" borderId="1" xfId="191" applyNumberFormat="1" applyFont="1" applyBorder="1" applyAlignment="1">
      <alignment horizontal="center" vertical="center" wrapText="1"/>
    </xf>
    <xf numFmtId="0" fontId="16" fillId="0" borderId="1" xfId="191" applyFont="1" applyBorder="1" applyAlignment="1">
      <alignment horizontal="center" vertical="center"/>
    </xf>
    <xf numFmtId="199" fontId="16" fillId="0" borderId="5" xfId="191" applyNumberFormat="1" applyFont="1" applyBorder="1" applyAlignment="1">
      <alignment horizontal="center" vertical="center" wrapText="1"/>
    </xf>
    <xf numFmtId="199" fontId="16" fillId="0" borderId="1" xfId="191" applyNumberFormat="1" applyFont="1" applyBorder="1" applyAlignment="1">
      <alignment horizontal="center" vertical="center" wrapText="1"/>
    </xf>
    <xf numFmtId="0" fontId="14" fillId="0" borderId="1" xfId="191" applyFont="1" applyFill="1" applyBorder="1" applyAlignment="1">
      <alignment horizontal="center" vertical="center" wrapText="1"/>
    </xf>
    <xf numFmtId="200" fontId="16" fillId="0" borderId="1" xfId="191" applyNumberFormat="1" applyFont="1" applyFill="1" applyBorder="1" applyAlignment="1">
      <alignment horizontal="right" vertical="center" shrinkToFit="1"/>
    </xf>
    <xf numFmtId="199" fontId="16" fillId="0" borderId="1" xfId="191" applyNumberFormat="1" applyFont="1" applyFill="1" applyBorder="1" applyAlignment="1">
      <alignment horizontal="right" vertical="center" shrinkToFit="1"/>
    </xf>
    <xf numFmtId="199" fontId="16" fillId="0" borderId="1" xfId="191" applyNumberFormat="1" applyFont="1" applyFill="1" applyBorder="1" applyAlignment="1">
      <alignment horizontal="right" vertical="center"/>
    </xf>
    <xf numFmtId="0" fontId="17" fillId="0" borderId="1" xfId="191" applyFont="1" applyBorder="1" applyAlignment="1">
      <alignment horizontal="justify" vertical="center" wrapText="1"/>
    </xf>
    <xf numFmtId="0" fontId="14" fillId="0" borderId="1" xfId="191" applyFont="1" applyFill="1" applyBorder="1" applyAlignment="1">
      <alignment horizontal="left" vertical="center" wrapText="1"/>
    </xf>
    <xf numFmtId="0" fontId="18" fillId="0" borderId="1" xfId="191" applyFont="1" applyBorder="1" applyAlignment="1">
      <alignment horizontal="justify" vertical="center" wrapText="1"/>
    </xf>
    <xf numFmtId="0" fontId="13" fillId="2" borderId="1" xfId="226" applyNumberFormat="1" applyFont="1" applyFill="1" applyBorder="1" applyAlignment="1" applyProtection="1">
      <alignment horizontal="center" vertical="center" wrapText="1" readingOrder="1"/>
      <protection locked="0"/>
    </xf>
    <xf numFmtId="200" fontId="19" fillId="0" borderId="1" xfId="191" applyNumberFormat="1" applyFont="1" applyFill="1" applyBorder="1" applyAlignment="1">
      <alignment horizontal="right" vertical="center" shrinkToFit="1"/>
    </xf>
    <xf numFmtId="199" fontId="19" fillId="0" borderId="1" xfId="191" applyNumberFormat="1" applyFont="1" applyFill="1" applyBorder="1" applyAlignment="1">
      <alignment horizontal="right" vertical="center" shrinkToFit="1"/>
    </xf>
    <xf numFmtId="199" fontId="19" fillId="0" borderId="1" xfId="191" applyNumberFormat="1" applyFont="1" applyFill="1" applyBorder="1" applyAlignment="1">
      <alignment horizontal="right" vertical="center"/>
    </xf>
    <xf numFmtId="0" fontId="18" fillId="0" borderId="1" xfId="191" applyFont="1" applyFill="1" applyBorder="1" applyAlignment="1">
      <alignment horizontal="justify" vertical="center" wrapText="1" shrinkToFit="1"/>
    </xf>
    <xf numFmtId="0" fontId="18" fillId="0" borderId="1" xfId="191" applyFont="1" applyFill="1" applyBorder="1" applyAlignment="1">
      <alignment horizontal="justify" vertical="center" wrapText="1"/>
    </xf>
    <xf numFmtId="200" fontId="16" fillId="2" borderId="1" xfId="191" applyNumberFormat="1" applyFont="1" applyFill="1" applyBorder="1" applyAlignment="1">
      <alignment horizontal="right" vertical="center" shrinkToFit="1"/>
    </xf>
    <xf numFmtId="200" fontId="19" fillId="2" borderId="1" xfId="191" applyNumberFormat="1" applyFont="1" applyFill="1" applyBorder="1" applyAlignment="1">
      <alignment horizontal="right" vertical="center" shrinkToFit="1"/>
    </xf>
    <xf numFmtId="0" fontId="18" fillId="0" borderId="1" xfId="191" applyFont="1" applyFill="1" applyBorder="1" applyAlignment="1">
      <alignment vertical="center" wrapText="1"/>
    </xf>
    <xf numFmtId="0" fontId="20" fillId="0" borderId="1" xfId="191" applyFont="1" applyFill="1" applyBorder="1" applyAlignment="1">
      <alignment horizontal="left" vertical="center" wrapText="1"/>
    </xf>
    <xf numFmtId="201" fontId="19" fillId="0" borderId="1" xfId="191" applyNumberFormat="1" applyFont="1" applyFill="1" applyBorder="1" applyAlignment="1">
      <alignment horizontal="right" vertical="center" shrinkToFit="1"/>
    </xf>
    <xf numFmtId="10" fontId="19" fillId="0" borderId="1" xfId="191" applyNumberFormat="1" applyFont="1" applyFill="1" applyBorder="1" applyAlignment="1">
      <alignment horizontal="right" vertical="center" shrinkToFit="1"/>
    </xf>
    <xf numFmtId="0" fontId="21" fillId="0" borderId="1" xfId="191" applyFont="1" applyFill="1" applyBorder="1" applyAlignment="1">
      <alignment horizontal="left" vertical="center" wrapText="1"/>
    </xf>
    <xf numFmtId="0" fontId="6" fillId="0" borderId="6" xfId="191" applyBorder="1" applyAlignment="1">
      <alignment vertical="center" wrapText="1"/>
    </xf>
    <xf numFmtId="0" fontId="6" fillId="0" borderId="0" xfId="191" applyAlignment="1">
      <alignment vertical="center" wrapText="1"/>
    </xf>
    <xf numFmtId="0" fontId="8" fillId="0" borderId="0" xfId="191" applyFont="1" applyAlignment="1">
      <alignment vertical="center" wrapText="1"/>
    </xf>
    <xf numFmtId="10" fontId="6" fillId="0" borderId="0" xfId="191" applyNumberFormat="1" applyAlignment="1">
      <alignment horizontal="left" vertical="center"/>
    </xf>
    <xf numFmtId="10" fontId="6" fillId="0" borderId="0" xfId="191" applyNumberFormat="1" applyAlignment="1">
      <alignment horizontal="right" vertical="center"/>
    </xf>
    <xf numFmtId="41" fontId="16" fillId="0" borderId="1" xfId="191" applyNumberFormat="1" applyFont="1" applyFill="1" applyBorder="1" applyAlignment="1">
      <alignment horizontal="right" vertical="center" shrinkToFit="1"/>
    </xf>
    <xf numFmtId="0" fontId="18" fillId="0" borderId="4" xfId="191" applyFont="1" applyBorder="1" applyAlignment="1">
      <alignment horizontal="justify" vertical="center" wrapText="1"/>
    </xf>
    <xf numFmtId="202" fontId="16" fillId="0" borderId="0" xfId="191" applyNumberFormat="1" applyFont="1">
      <alignment vertical="center"/>
    </xf>
    <xf numFmtId="0" fontId="6" fillId="0" borderId="0" xfId="191" applyBorder="1" applyAlignment="1">
      <alignment vertical="center" wrapText="1"/>
    </xf>
    <xf numFmtId="0" fontId="22" fillId="0" borderId="0" xfId="141" applyFont="1"/>
    <xf numFmtId="0" fontId="23" fillId="0" borderId="0" xfId="141" applyFont="1" applyAlignment="1">
      <alignment horizontal="center"/>
    </xf>
    <xf numFmtId="0" fontId="24" fillId="0" borderId="0" xfId="141" applyFont="1" applyAlignment="1">
      <alignment horizontal="center"/>
    </xf>
    <xf numFmtId="0" fontId="24" fillId="0" borderId="0" xfId="141" applyFont="1"/>
    <xf numFmtId="0" fontId="6" fillId="0" borderId="0" xfId="141"/>
    <xf numFmtId="202" fontId="6" fillId="0" borderId="0" xfId="141" applyNumberFormat="1" applyAlignment="1">
      <alignment horizontal="right"/>
    </xf>
    <xf numFmtId="0" fontId="8" fillId="0" borderId="0" xfId="141" applyFont="1"/>
    <xf numFmtId="0" fontId="25" fillId="0" borderId="0" xfId="141" applyFont="1" applyAlignment="1">
      <alignment horizontal="center" vertical="center"/>
    </xf>
    <xf numFmtId="0" fontId="26" fillId="0" borderId="0" xfId="141" applyFont="1" applyAlignment="1"/>
    <xf numFmtId="0" fontId="24" fillId="0" borderId="7" xfId="141" applyFont="1" applyBorder="1" applyAlignment="1">
      <alignment horizontal="left" vertical="center"/>
    </xf>
    <xf numFmtId="0" fontId="24" fillId="0" borderId="7" xfId="226" applyFont="1" applyBorder="1" applyAlignment="1">
      <alignment horizontal="left" vertical="center"/>
    </xf>
    <xf numFmtId="0" fontId="0" fillId="0" borderId="0" xfId="226" applyFont="1" applyBorder="1" applyAlignment="1">
      <alignment horizontal="left" vertical="center"/>
    </xf>
    <xf numFmtId="0" fontId="8" fillId="0" borderId="1" xfId="141" applyFont="1" applyBorder="1" applyAlignment="1">
      <alignment horizontal="center" vertical="center"/>
    </xf>
    <xf numFmtId="0" fontId="8" fillId="0" borderId="4" xfId="141" applyFont="1" applyBorder="1" applyAlignment="1">
      <alignment horizontal="center" vertical="center" wrapText="1"/>
    </xf>
    <xf numFmtId="0" fontId="27" fillId="0" borderId="4" xfId="212" applyFont="1" applyFill="1" applyBorder="1" applyAlignment="1">
      <alignment horizontal="center" vertical="center" wrapText="1"/>
    </xf>
    <xf numFmtId="0" fontId="24" fillId="0" borderId="1" xfId="226" applyFont="1" applyBorder="1" applyAlignment="1">
      <alignment horizontal="center" vertical="center"/>
    </xf>
    <xf numFmtId="0" fontId="6" fillId="0" borderId="5" xfId="191" applyBorder="1" applyAlignment="1">
      <alignment horizontal="center" vertical="center" wrapText="1"/>
    </xf>
    <xf numFmtId="0" fontId="27" fillId="0" borderId="5" xfId="212" applyFont="1" applyFill="1" applyBorder="1" applyAlignment="1">
      <alignment horizontal="center" vertical="center" wrapText="1"/>
    </xf>
    <xf numFmtId="0" fontId="24" fillId="0" borderId="1" xfId="141" applyFont="1" applyBorder="1" applyAlignment="1">
      <alignment horizontal="center"/>
    </xf>
    <xf numFmtId="0" fontId="27" fillId="0" borderId="1" xfId="141" applyFont="1" applyBorder="1" applyAlignment="1">
      <alignment horizontal="left" vertical="center"/>
    </xf>
    <xf numFmtId="0" fontId="27" fillId="0" borderId="1" xfId="141" applyFont="1" applyBorder="1" applyAlignment="1">
      <alignment horizontal="left" vertical="center" wrapText="1"/>
    </xf>
    <xf numFmtId="202" fontId="27" fillId="0" borderId="1" xfId="141" applyNumberFormat="1" applyFont="1" applyBorder="1" applyAlignment="1">
      <alignment horizontal="right" vertical="center"/>
    </xf>
    <xf numFmtId="0" fontId="24" fillId="0" borderId="0" xfId="212" applyFont="1" applyFill="1" applyAlignment="1">
      <alignment horizontal="right" vertical="center"/>
    </xf>
    <xf numFmtId="0" fontId="0" fillId="0" borderId="1" xfId="141" applyFont="1" applyBorder="1" applyAlignment="1">
      <alignment horizontal="left" vertical="center" wrapText="1"/>
    </xf>
    <xf numFmtId="0" fontId="24" fillId="0" borderId="1" xfId="141" applyFont="1" applyBorder="1" applyAlignment="1">
      <alignment horizontal="left" vertical="center" wrapText="1"/>
    </xf>
    <xf numFmtId="202" fontId="24" fillId="0" borderId="1" xfId="141" applyNumberFormat="1" applyFont="1" applyBorder="1" applyAlignment="1">
      <alignment horizontal="right" vertical="center"/>
    </xf>
    <xf numFmtId="0" fontId="24" fillId="0" borderId="1" xfId="141" applyFont="1" applyBorder="1" applyAlignment="1">
      <alignment vertical="center" shrinkToFit="1"/>
    </xf>
    <xf numFmtId="202" fontId="24" fillId="0" borderId="0" xfId="141" applyNumberFormat="1" applyFont="1" applyBorder="1" applyAlignment="1">
      <alignment horizontal="center"/>
    </xf>
    <xf numFmtId="0" fontId="24" fillId="0" borderId="0" xfId="141" applyFont="1" applyBorder="1" applyAlignment="1">
      <alignment horizontal="center"/>
    </xf>
    <xf numFmtId="0" fontId="28" fillId="0" borderId="0" xfId="226" applyFont="1"/>
    <xf numFmtId="0" fontId="24" fillId="0" borderId="1" xfId="141" applyFont="1" applyBorder="1"/>
    <xf numFmtId="0" fontId="29" fillId="0" borderId="1" xfId="141" applyFont="1" applyBorder="1" applyAlignment="1">
      <alignment horizontal="left" vertical="center"/>
    </xf>
    <xf numFmtId="0" fontId="29" fillId="0" borderId="1" xfId="226" applyFont="1" applyBorder="1" applyAlignment="1">
      <alignment horizontal="left" vertical="center"/>
    </xf>
    <xf numFmtId="0" fontId="0" fillId="0" borderId="1" xfId="141" applyFont="1" applyFill="1" applyBorder="1" applyAlignment="1">
      <alignment horizontal="left" vertical="center"/>
    </xf>
    <xf numFmtId="202" fontId="24" fillId="0" borderId="1" xfId="141" applyNumberFormat="1" applyFont="1" applyBorder="1" applyAlignment="1">
      <alignment horizontal="right"/>
    </xf>
    <xf numFmtId="0" fontId="0" fillId="0" borderId="0" xfId="141" applyFont="1"/>
    <xf numFmtId="202" fontId="24" fillId="0" borderId="0" xfId="141" applyNumberFormat="1" applyFont="1" applyAlignment="1">
      <alignment horizontal="right"/>
    </xf>
    <xf numFmtId="0" fontId="6" fillId="0" borderId="0" xfId="191" applyAlignment="1">
      <alignment horizontal="center" vertical="center"/>
    </xf>
    <xf numFmtId="0" fontId="24" fillId="0" borderId="1" xfId="141" applyFont="1" applyBorder="1" applyAlignment="1">
      <alignment horizontal="center" vertical="center"/>
    </xf>
    <xf numFmtId="0" fontId="24" fillId="0" borderId="1" xfId="141" applyFont="1" applyBorder="1" applyAlignment="1">
      <alignment horizontal="left" vertical="center" wrapText="1" shrinkToFit="1"/>
    </xf>
    <xf numFmtId="202" fontId="27" fillId="0" borderId="4" xfId="141" applyNumberFormat="1" applyFont="1" applyBorder="1" applyAlignment="1">
      <alignment horizontal="right" vertical="center"/>
    </xf>
    <xf numFmtId="202" fontId="24" fillId="0" borderId="0" xfId="141" applyNumberFormat="1" applyFont="1" applyAlignment="1">
      <alignment horizontal="center"/>
    </xf>
    <xf numFmtId="0" fontId="27" fillId="0" borderId="1" xfId="141" applyFont="1" applyBorder="1" applyAlignment="1">
      <alignment horizontal="left" vertical="center" wrapText="1" shrinkToFit="1"/>
    </xf>
    <xf numFmtId="0" fontId="27" fillId="0" borderId="1" xfId="141" applyFont="1" applyBorder="1" applyAlignment="1">
      <alignment horizontal="center" vertical="center"/>
    </xf>
    <xf numFmtId="202" fontId="27" fillId="0" borderId="2" xfId="141" applyNumberFormat="1" applyFont="1" applyBorder="1" applyAlignment="1">
      <alignment horizontal="right" vertical="center"/>
    </xf>
    <xf numFmtId="49" fontId="13" fillId="2" borderId="8" xfId="226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191" applyBorder="1" applyAlignment="1">
      <alignment horizontal="left" vertical="center" wrapText="1"/>
    </xf>
    <xf numFmtId="0" fontId="6" fillId="0" borderId="0" xfId="191" applyBorder="1" applyAlignment="1">
      <alignment horizontal="left" vertical="center" wrapText="1"/>
    </xf>
    <xf numFmtId="0" fontId="30" fillId="0" borderId="0" xfId="228" applyFont="1"/>
    <xf numFmtId="0" fontId="24" fillId="0" borderId="0" xfId="228" applyFont="1" applyAlignment="1">
      <alignment vertical="center"/>
    </xf>
    <xf numFmtId="0" fontId="27" fillId="0" borderId="0" xfId="228" applyFont="1" applyAlignment="1">
      <alignment vertical="center"/>
    </xf>
    <xf numFmtId="202" fontId="24" fillId="0" borderId="0" xfId="228" applyNumberFormat="1" applyFont="1"/>
    <xf numFmtId="0" fontId="27" fillId="0" borderId="0" xfId="228" applyFont="1" applyAlignment="1">
      <alignment horizontal="center"/>
    </xf>
    <xf numFmtId="0" fontId="24" fillId="0" borderId="0" xfId="228" applyFont="1"/>
    <xf numFmtId="0" fontId="8" fillId="0" borderId="0" xfId="228" applyFont="1"/>
    <xf numFmtId="0" fontId="27" fillId="0" borderId="0" xfId="228" applyFont="1"/>
    <xf numFmtId="0" fontId="31" fillId="0" borderId="0" xfId="227" applyFont="1" applyAlignment="1">
      <alignment horizontal="center" vertical="center" wrapText="1"/>
    </xf>
    <xf numFmtId="0" fontId="31" fillId="0" borderId="0" xfId="191" applyFont="1" applyAlignment="1">
      <alignment horizontal="center" vertical="center" wrapText="1"/>
    </xf>
    <xf numFmtId="0" fontId="11" fillId="0" borderId="0" xfId="228" applyFont="1"/>
    <xf numFmtId="0" fontId="24" fillId="0" borderId="0" xfId="227" applyFont="1">
      <alignment vertical="center"/>
    </xf>
    <xf numFmtId="0" fontId="24" fillId="0" borderId="7" xfId="227" applyFont="1" applyBorder="1" applyAlignment="1">
      <alignment horizontal="left" vertical="center"/>
    </xf>
    <xf numFmtId="0" fontId="27" fillId="0" borderId="4" xfId="227" applyFont="1" applyBorder="1" applyAlignment="1">
      <alignment horizontal="center" vertical="center"/>
    </xf>
    <xf numFmtId="0" fontId="8" fillId="0" borderId="8" xfId="227" applyFont="1" applyBorder="1" applyAlignment="1">
      <alignment horizontal="center" vertical="center"/>
    </xf>
    <xf numFmtId="0" fontId="6" fillId="0" borderId="6" xfId="191" applyBorder="1" applyAlignment="1">
      <alignment horizontal="center" vertical="center"/>
    </xf>
    <xf numFmtId="0" fontId="27" fillId="0" borderId="5" xfId="227" applyFont="1" applyBorder="1" applyAlignment="1">
      <alignment horizontal="center" vertical="center"/>
    </xf>
    <xf numFmtId="0" fontId="27" fillId="0" borderId="9" xfId="227" applyFont="1" applyBorder="1" applyAlignment="1">
      <alignment horizontal="center" vertical="center"/>
    </xf>
    <xf numFmtId="0" fontId="6" fillId="0" borderId="7" xfId="191" applyBorder="1" applyAlignment="1">
      <alignment horizontal="center" vertical="center"/>
    </xf>
    <xf numFmtId="0" fontId="27" fillId="0" borderId="1" xfId="228" applyFont="1" applyBorder="1" applyAlignment="1">
      <alignment horizontal="center" vertical="center"/>
    </xf>
    <xf numFmtId="200" fontId="27" fillId="0" borderId="1" xfId="228" applyNumberFormat="1" applyFont="1" applyBorder="1" applyAlignment="1">
      <alignment horizontal="right" vertical="center" shrinkToFit="1"/>
    </xf>
    <xf numFmtId="0" fontId="8" fillId="0" borderId="1" xfId="228" applyFont="1" applyBorder="1" applyAlignment="1">
      <alignment horizontal="left" vertical="center"/>
    </xf>
    <xf numFmtId="0" fontId="24" fillId="0" borderId="1" xfId="228" applyFont="1" applyBorder="1" applyAlignment="1">
      <alignment horizontal="left" vertical="center" shrinkToFit="1"/>
    </xf>
    <xf numFmtId="200" fontId="24" fillId="0" borderId="1" xfId="227" applyNumberFormat="1" applyFont="1" applyFill="1" applyBorder="1" applyAlignment="1">
      <alignment horizontal="right" vertical="center" shrinkToFit="1"/>
    </xf>
    <xf numFmtId="0" fontId="27" fillId="0" borderId="1" xfId="228" applyFont="1" applyBorder="1" applyAlignment="1">
      <alignment horizontal="left" vertical="center" shrinkToFit="1"/>
    </xf>
    <xf numFmtId="200" fontId="27" fillId="0" borderId="1" xfId="227" applyNumberFormat="1" applyFont="1" applyFill="1" applyBorder="1" applyAlignment="1">
      <alignment horizontal="right" vertical="center" shrinkToFit="1"/>
    </xf>
    <xf numFmtId="0" fontId="24" fillId="0" borderId="1" xfId="228" applyFont="1" applyBorder="1" applyAlignment="1">
      <alignment vertical="center" shrinkToFit="1"/>
    </xf>
    <xf numFmtId="202" fontId="27" fillId="0" borderId="1" xfId="228" applyNumberFormat="1" applyFont="1" applyBorder="1" applyAlignment="1">
      <alignment vertical="center"/>
    </xf>
    <xf numFmtId="200" fontId="27" fillId="0" borderId="1" xfId="228" applyNumberFormat="1" applyFont="1" applyBorder="1" applyAlignment="1">
      <alignment vertical="center" shrinkToFit="1"/>
    </xf>
    <xf numFmtId="0" fontId="19" fillId="2" borderId="1" xfId="221" applyNumberFormat="1" applyFont="1" applyFill="1" applyBorder="1" applyAlignment="1" applyProtection="1">
      <alignment vertical="center"/>
    </xf>
    <xf numFmtId="200" fontId="24" fillId="0" borderId="1" xfId="228" applyNumberFormat="1" applyFont="1" applyBorder="1" applyAlignment="1">
      <alignment vertical="center" shrinkToFit="1"/>
    </xf>
    <xf numFmtId="0" fontId="13" fillId="2" borderId="1" xfId="221" applyNumberFormat="1" applyFont="1" applyFill="1" applyBorder="1" applyAlignment="1" applyProtection="1">
      <alignment vertical="center"/>
    </xf>
    <xf numFmtId="49" fontId="13" fillId="2" borderId="0" xfId="226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0" xfId="191" applyBorder="1" applyAlignment="1">
      <alignment horizontal="center" vertical="center"/>
    </xf>
    <xf numFmtId="0" fontId="6" fillId="0" borderId="11" xfId="191" applyBorder="1" applyAlignment="1">
      <alignment horizontal="center" vertical="center"/>
    </xf>
    <xf numFmtId="202" fontId="24" fillId="0" borderId="0" xfId="228" applyNumberFormat="1" applyFont="1" applyAlignment="1">
      <alignment vertical="center"/>
    </xf>
    <xf numFmtId="0" fontId="1" fillId="0" borderId="0" xfId="248" applyNumberFormat="1" applyFont="1" applyFill="1" applyAlignment="1"/>
    <xf numFmtId="0" fontId="32" fillId="0" borderId="0" xfId="0" applyFont="1" applyFill="1" applyBorder="1" applyAlignme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7" fillId="0" borderId="1" xfId="246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" xfId="246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" xfId="0" applyFont="1" applyFill="1" applyBorder="1" applyAlignment="1">
      <alignment horizontal="center" vertical="center" wrapText="1"/>
    </xf>
    <xf numFmtId="49" fontId="39" fillId="0" borderId="0" xfId="248" applyNumberFormat="1" applyFont="1" applyFill="1" applyAlignment="1">
      <alignment horizontal="right" vertical="center"/>
    </xf>
    <xf numFmtId="0" fontId="3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 wrapText="1"/>
    </xf>
    <xf numFmtId="3" fontId="41" fillId="0" borderId="13" xfId="0" applyNumberFormat="1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vertical="center"/>
    </xf>
    <xf numFmtId="0" fontId="42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3" fontId="42" fillId="0" borderId="13" xfId="0" applyNumberFormat="1" applyFont="1" applyFill="1" applyBorder="1" applyAlignment="1">
      <alignment horizontal="right" vertical="center" wrapText="1"/>
    </xf>
    <xf numFmtId="0" fontId="42" fillId="0" borderId="13" xfId="0" applyNumberFormat="1" applyFont="1" applyFill="1" applyBorder="1" applyAlignment="1">
      <alignment horizontal="left" vertical="center" wrapText="1"/>
    </xf>
    <xf numFmtId="0" fontId="41" fillId="0" borderId="13" xfId="0" applyNumberFormat="1" applyFont="1" applyFill="1" applyBorder="1" applyAlignment="1">
      <alignment horizontal="left" vertical="center" wrapText="1"/>
    </xf>
    <xf numFmtId="0" fontId="42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3" fillId="0" borderId="0" xfId="0" applyFont="1">
      <alignment vertical="center"/>
    </xf>
    <xf numFmtId="0" fontId="33" fillId="0" borderId="0" xfId="0" applyFont="1" applyFill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48" fillId="0" borderId="1" xfId="225" applyFont="1" applyBorder="1" applyAlignment="1">
      <alignment horizontal="center" vertical="center" shrinkToFit="1"/>
    </xf>
    <xf numFmtId="203" fontId="22" fillId="0" borderId="1" xfId="0" applyNumberFormat="1" applyFont="1" applyFill="1" applyBorder="1" applyAlignment="1">
      <alignment horizontal="center" vertical="center" shrinkToFit="1"/>
    </xf>
    <xf numFmtId="0" fontId="48" fillId="0" borderId="2" xfId="225" applyFont="1" applyBorder="1" applyAlignment="1">
      <alignment horizontal="center" vertical="center" shrinkToFit="1"/>
    </xf>
    <xf numFmtId="0" fontId="48" fillId="0" borderId="3" xfId="225" applyFont="1" applyBorder="1" applyAlignment="1">
      <alignment horizontal="center" vertical="center" shrinkToFit="1"/>
    </xf>
    <xf numFmtId="203" fontId="49" fillId="0" borderId="1" xfId="0" applyNumberFormat="1" applyFont="1" applyFill="1" applyBorder="1" applyAlignment="1">
      <alignment horizontal="right" vertical="center" shrinkToFit="1"/>
    </xf>
    <xf numFmtId="0" fontId="50" fillId="0" borderId="1" xfId="0" applyNumberFormat="1" applyFont="1" applyFill="1" applyBorder="1" applyAlignment="1">
      <alignment horizontal="left" vertical="center"/>
    </xf>
    <xf numFmtId="0" fontId="22" fillId="0" borderId="14" xfId="0" applyNumberFormat="1" applyFont="1" applyFill="1" applyBorder="1" applyAlignment="1">
      <alignment horizontal="left" vertical="center"/>
    </xf>
    <xf numFmtId="3" fontId="50" fillId="0" borderId="15" xfId="0" applyNumberFormat="1" applyFont="1" applyFill="1" applyBorder="1" applyAlignment="1">
      <alignment horizontal="right" vertical="center"/>
    </xf>
    <xf numFmtId="0" fontId="50" fillId="0" borderId="14" xfId="0" applyNumberFormat="1" applyFont="1" applyFill="1" applyBorder="1" applyAlignment="1">
      <alignment horizontal="left" vertical="center"/>
    </xf>
    <xf numFmtId="0" fontId="50" fillId="0" borderId="16" xfId="0" applyNumberFormat="1" applyFont="1" applyFill="1" applyBorder="1" applyAlignment="1">
      <alignment horizontal="left" vertical="center"/>
    </xf>
    <xf numFmtId="0" fontId="50" fillId="0" borderId="17" xfId="0" applyNumberFormat="1" applyFont="1" applyFill="1" applyBorder="1" applyAlignment="1">
      <alignment horizontal="left" vertical="center"/>
    </xf>
    <xf numFmtId="0" fontId="22" fillId="0" borderId="17" xfId="0" applyNumberFormat="1" applyFont="1" applyFill="1" applyBorder="1" applyAlignment="1">
      <alignment horizontal="left" vertical="center"/>
    </xf>
    <xf numFmtId="0" fontId="50" fillId="0" borderId="0" xfId="253" applyNumberFormat="1" applyFont="1" applyFill="1" applyBorder="1" applyAlignment="1"/>
    <xf numFmtId="0" fontId="50" fillId="0" borderId="18" xfId="0" applyNumberFormat="1" applyFont="1" applyFill="1" applyBorder="1" applyAlignment="1">
      <alignment horizontal="left" vertical="center"/>
    </xf>
    <xf numFmtId="0" fontId="50" fillId="0" borderId="19" xfId="0" applyNumberFormat="1" applyFont="1" applyFill="1" applyBorder="1" applyAlignment="1">
      <alignment horizontal="left" vertical="center"/>
    </xf>
    <xf numFmtId="0" fontId="50" fillId="0" borderId="15" xfId="0" applyNumberFormat="1" applyFont="1" applyFill="1" applyBorder="1" applyAlignment="1">
      <alignment horizontal="left" vertical="center"/>
    </xf>
    <xf numFmtId="0" fontId="50" fillId="0" borderId="20" xfId="0" applyNumberFormat="1" applyFont="1" applyFill="1" applyBorder="1" applyAlignment="1">
      <alignment horizontal="left" vertical="center"/>
    </xf>
    <xf numFmtId="0" fontId="50" fillId="0" borderId="21" xfId="0" applyNumberFormat="1" applyFont="1" applyFill="1" applyBorder="1" applyAlignment="1">
      <alignment horizontal="left" vertical="center"/>
    </xf>
    <xf numFmtId="0" fontId="50" fillId="0" borderId="22" xfId="0" applyNumberFormat="1" applyFont="1" applyFill="1" applyBorder="1" applyAlignment="1">
      <alignment horizontal="left" vertical="center"/>
    </xf>
    <xf numFmtId="3" fontId="50" fillId="0" borderId="21" xfId="0" applyNumberFormat="1" applyFont="1" applyFill="1" applyBorder="1" applyAlignment="1">
      <alignment horizontal="right" vertical="center"/>
    </xf>
    <xf numFmtId="0" fontId="50" fillId="0" borderId="23" xfId="0" applyNumberFormat="1" applyFont="1" applyFill="1" applyBorder="1" applyAlignment="1">
      <alignment horizontal="left" vertical="center"/>
    </xf>
    <xf numFmtId="0" fontId="22" fillId="0" borderId="24" xfId="0" applyNumberFormat="1" applyFont="1" applyFill="1" applyBorder="1" applyAlignment="1">
      <alignment horizontal="left" vertical="center"/>
    </xf>
    <xf numFmtId="3" fontId="50" fillId="0" borderId="23" xfId="0" applyNumberFormat="1" applyFont="1" applyFill="1" applyBorder="1" applyAlignment="1">
      <alignment horizontal="right" vertical="center"/>
    </xf>
    <xf numFmtId="0" fontId="51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0" fontId="43" fillId="0" borderId="1" xfId="0" applyFont="1" applyBorder="1" applyAlignment="1">
      <alignment horizontal="center" vertical="center"/>
    </xf>
    <xf numFmtId="203" fontId="49" fillId="0" borderId="1" xfId="225" applyNumberFormat="1" applyFont="1" applyBorder="1" applyAlignment="1">
      <alignment horizontal="right" vertical="center" shrinkToFit="1"/>
    </xf>
    <xf numFmtId="0" fontId="51" fillId="0" borderId="1" xfId="0" applyFont="1" applyBorder="1" applyAlignment="1">
      <alignment horizontal="center" vertical="center"/>
    </xf>
    <xf numFmtId="0" fontId="49" fillId="0" borderId="1" xfId="225" applyNumberFormat="1" applyFont="1" applyFill="1" applyBorder="1" applyAlignment="1" applyProtection="1">
      <alignment horizontal="left" vertical="center" shrinkToFit="1"/>
      <protection locked="0"/>
    </xf>
    <xf numFmtId="0" fontId="13" fillId="0" borderId="1" xfId="246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25" xfId="246" applyNumberFormat="1" applyFont="1" applyFill="1" applyBorder="1" applyAlignment="1" applyProtection="1">
      <alignment horizontal="left" vertical="center" wrapText="1" readingOrder="1"/>
      <protection locked="0"/>
    </xf>
    <xf numFmtId="202" fontId="5" fillId="0" borderId="1" xfId="1" applyNumberFormat="1" applyFont="1" applyFill="1" applyBorder="1" applyAlignment="1" applyProtection="1">
      <alignment horizontal="right" vertical="center"/>
    </xf>
    <xf numFmtId="0" fontId="13" fillId="0" borderId="3" xfId="246" applyNumberFormat="1" applyFont="1" applyFill="1" applyBorder="1" applyAlignment="1" applyProtection="1">
      <alignment horizontal="left" vertical="center" wrapText="1" readingOrder="1"/>
      <protection locked="0"/>
    </xf>
    <xf numFmtId="0" fontId="13" fillId="0" borderId="1" xfId="246" applyNumberFormat="1" applyFont="1" applyFill="1" applyBorder="1" applyAlignment="1" applyProtection="1">
      <alignment horizontal="left" vertical="center" wrapText="1" readingOrder="1"/>
      <protection locked="0"/>
    </xf>
    <xf numFmtId="0" fontId="13" fillId="0" borderId="5" xfId="246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246" applyNumberFormat="1" applyFont="1" applyFill="1" applyBorder="1" applyAlignment="1" applyProtection="1">
      <alignment horizontal="left" vertical="center" wrapText="1" readingOrder="1"/>
      <protection locked="0"/>
    </xf>
    <xf numFmtId="0" fontId="52" fillId="3" borderId="3" xfId="0" applyFont="1" applyFill="1" applyBorder="1" applyAlignment="1">
      <alignment horizontal="left" vertical="center" wrapText="1"/>
    </xf>
    <xf numFmtId="202" fontId="49" fillId="0" borderId="1" xfId="1" applyNumberFormat="1" applyFont="1" applyBorder="1" applyAlignment="1">
      <alignment horizontal="right" vertical="center" shrinkToFit="1"/>
    </xf>
    <xf numFmtId="0" fontId="52" fillId="3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53" fillId="0" borderId="0" xfId="0" applyFont="1" applyFill="1" applyAlignment="1">
      <alignment horizontal="center" vertical="center"/>
    </xf>
    <xf numFmtId="0" fontId="47" fillId="0" borderId="7" xfId="0" applyFont="1" applyFill="1" applyBorder="1" applyAlignment="1">
      <alignment vertical="center"/>
    </xf>
    <xf numFmtId="0" fontId="47" fillId="0" borderId="7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4" fillId="0" borderId="26" xfId="0" applyNumberFormat="1" applyFont="1" applyFill="1" applyBorder="1" applyAlignment="1">
      <alignment horizontal="left" vertical="center"/>
    </xf>
    <xf numFmtId="0" fontId="55" fillId="0" borderId="27" xfId="0" applyNumberFormat="1" applyFont="1" applyFill="1" applyBorder="1" applyAlignment="1">
      <alignment horizontal="left" vertical="center"/>
    </xf>
    <xf numFmtId="3" fontId="54" fillId="0" borderId="13" xfId="0" applyNumberFormat="1" applyFont="1" applyFill="1" applyBorder="1" applyAlignment="1">
      <alignment horizontal="right" vertical="center"/>
    </xf>
    <xf numFmtId="0" fontId="54" fillId="0" borderId="27" xfId="0" applyNumberFormat="1" applyFont="1" applyFill="1" applyBorder="1" applyAlignment="1">
      <alignment horizontal="left" vertical="center"/>
    </xf>
    <xf numFmtId="0" fontId="54" fillId="0" borderId="13" xfId="0" applyNumberFormat="1" applyFont="1" applyFill="1" applyBorder="1" applyAlignment="1">
      <alignment horizontal="left" vertical="center"/>
    </xf>
    <xf numFmtId="0" fontId="46" fillId="0" borderId="7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202" fontId="40" fillId="0" borderId="1" xfId="215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2" fontId="56" fillId="0" borderId="1" xfId="215" applyNumberFormat="1" applyFont="1" applyFill="1" applyBorder="1" applyAlignment="1">
      <alignment horizontal="right" vertical="center"/>
    </xf>
    <xf numFmtId="0" fontId="6" fillId="0" borderId="1" xfId="215" applyNumberFormat="1" applyFont="1" applyFill="1" applyBorder="1" applyAlignment="1">
      <alignment horizontal="center" vertical="center"/>
    </xf>
    <xf numFmtId="0" fontId="6" fillId="0" borderId="1" xfId="215" applyNumberFormat="1" applyFont="1" applyFill="1" applyBorder="1" applyAlignment="1">
      <alignment horizontal="left" vertical="center"/>
    </xf>
    <xf numFmtId="0" fontId="6" fillId="0" borderId="1" xfId="215" applyNumberFormat="1" applyFont="1" applyFill="1" applyBorder="1" applyAlignment="1">
      <alignment horizontal="left" vertical="center" shrinkToFit="1"/>
    </xf>
  </cellXfs>
  <cellStyles count="2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农林水和城市维护标准支出20080505－县区合计_不含人员经费系数_2015年收入目标任务（7.24报秘书二股）" xfId="50"/>
    <cellStyle name="好_汇总表4_2015年上半年分行业税收预计完成情况表" xfId="51"/>
    <cellStyle name="_Book1_老厂镇" xfId="52"/>
    <cellStyle name="Accent2 - 40%" xfId="53"/>
    <cellStyle name="40% - 强调文字颜色 3 5 3" xfId="54"/>
    <cellStyle name="40% - 强调文字颜色 4 3 4" xfId="55"/>
    <cellStyle name="标题 5 6" xfId="56"/>
    <cellStyle name="60% - 强调文字颜色 2 4 3" xfId="57"/>
    <cellStyle name="差_530623_2006年县级财政报表附表_2015年收入目标任务（7.24报秘书二股）" xfId="58"/>
    <cellStyle name="警告文本 2 2 5" xfId="59"/>
    <cellStyle name="强调文字颜色 5 3 3" xfId="60"/>
    <cellStyle name="40% - 强调文字颜色 6 4 2" xfId="61"/>
    <cellStyle name="60% - 强调文字颜色 4 2 2 2" xfId="62"/>
    <cellStyle name="_ET_STYLE_NoName_00__2014年超收安排及2015年预算平衡(20141226)" xfId="63"/>
    <cellStyle name="20% - 强调文字颜色 6 2 2_2014年超收安排及2015年预算平衡11.25" xfId="64"/>
    <cellStyle name="标题 1 5 2" xfId="65"/>
    <cellStyle name="60% - 强调文字颜色 6 5_2015年公共财政收入预测" xfId="66"/>
    <cellStyle name="百分比 4" xfId="67"/>
    <cellStyle name="20% - 强调文字颜色 5 3 3" xfId="68"/>
    <cellStyle name="20% - 强调文字颜色 2 4 2" xfId="69"/>
    <cellStyle name="_ET_STYLE_NoName_00__Book1_公式" xfId="70"/>
    <cellStyle name="差_0605石屏县_Book1" xfId="71"/>
    <cellStyle name="Input" xfId="72"/>
    <cellStyle name="常规 31" xfId="73"/>
    <cellStyle name="20% - 强调文字颜色 1 4 3" xfId="74"/>
    <cellStyle name="好_2008计算资料（8月5）_2015年上半年分行业税收预计完成情况表" xfId="75"/>
    <cellStyle name="标题 4 5 3" xfId="76"/>
    <cellStyle name="Currency [0]" xfId="77"/>
    <cellStyle name="40% - 强调文字颜色 1 2 9" xfId="78"/>
    <cellStyle name="注释 2 3" xfId="79"/>
    <cellStyle name="强调文字颜色 3 2 4" xfId="80"/>
    <cellStyle name="40% - 强调文字颜色 2 5 3" xfId="81"/>
    <cellStyle name="Heading 3" xfId="82"/>
    <cellStyle name="20% - 强调文字颜色 3 3" xfId="83"/>
    <cellStyle name="标题 2 2 2 5" xfId="84"/>
    <cellStyle name="_ET_STYLE_NoName_00__Book1_1_2015年上半年分行业税收预计完成情况表" xfId="85"/>
    <cellStyle name="PSChar" xfId="86"/>
    <cellStyle name="检查单元格 3_2015年公共财政收入预测" xfId="87"/>
    <cellStyle name="60% - 强调文字颜色 3 5_2015年公共财政收入预测" xfId="88"/>
    <cellStyle name="好_2006年30云南_2015年收入目标任务（7.24报秘书二股）" xfId="89"/>
    <cellStyle name="强调文字颜色 1 2 8" xfId="90"/>
    <cellStyle name="强调文字颜色 4 6" xfId="91"/>
    <cellStyle name="60% - 强调文字颜色 5 7" xfId="92"/>
    <cellStyle name="好_2006年28四川_2015年上半年分行业税收预计完成情况表" xfId="93"/>
    <cellStyle name="_Book1_3" xfId="94"/>
    <cellStyle name="6mal" xfId="95"/>
    <cellStyle name="汇总 2 4" xfId="96"/>
    <cellStyle name="解释性文本 2 2 5" xfId="97"/>
    <cellStyle name="Accent2_01" xfId="98"/>
    <cellStyle name="差_03昭通_Book1" xfId="99"/>
    <cellStyle name="差_00省级(打印)_2015年上半年分行业税收预计完成情况表" xfId="100"/>
    <cellStyle name="标题 3 4 4" xfId="101"/>
    <cellStyle name="60% - 强调文字颜色 1 8" xfId="102"/>
    <cellStyle name="Neutral" xfId="103"/>
    <cellStyle name="60% - Accent1" xfId="104"/>
    <cellStyle name="好_2008年一般预算支出预计_2015年上半年分行业税收预计完成情况表" xfId="105"/>
    <cellStyle name="Norma,_laroux_4_营业在建 (2)_E21" xfId="106"/>
    <cellStyle name="强调文字颜色 2 2 2 2" xfId="107"/>
    <cellStyle name="Accent5 - 20%" xfId="108"/>
    <cellStyle name="t_HVAC Equipment (3)" xfId="109"/>
    <cellStyle name="千位分隔 5" xfId="110"/>
    <cellStyle name="差_检验表_2015年收入目标任务（7.24报秘书二股）" xfId="111"/>
    <cellStyle name="千位分季_新建 Microsoft Excel 工作表" xfId="112"/>
    <cellStyle name="Accent1 - 20%" xfId="113"/>
    <cellStyle name="差_530629_2006年县级财政报表附表_2015年收入目标任务（7.24报秘书二股）" xfId="114"/>
    <cellStyle name="20% - Accent3" xfId="115"/>
    <cellStyle name="20% - Accent4" xfId="116"/>
    <cellStyle name="好_第一部分：综合全" xfId="117"/>
    <cellStyle name="强调文字颜色 6 5 4" xfId="118"/>
    <cellStyle name="Milliers_!!!GO" xfId="119"/>
    <cellStyle name="Accent3 - 20%" xfId="120"/>
    <cellStyle name="计算 2 3" xfId="121"/>
    <cellStyle name="Accent4_08" xfId="122"/>
    <cellStyle name="常规 36" xfId="123"/>
    <cellStyle name="常规 87" xfId="124"/>
    <cellStyle name="链接单元格 2 9" xfId="125"/>
    <cellStyle name="分级显示行_1_13区汇总" xfId="126"/>
    <cellStyle name="Heading 2" xfId="127"/>
    <cellStyle name="Heading 4" xfId="128"/>
    <cellStyle name="Mon閠aire_!!!GO" xfId="129"/>
    <cellStyle name="Accent6 - 40%" xfId="130"/>
    <cellStyle name="60% - Accent2" xfId="131"/>
    <cellStyle name="Accent6 - 60%" xfId="132"/>
    <cellStyle name="HEADING1" xfId="133"/>
    <cellStyle name="HEADING2" xfId="134"/>
    <cellStyle name="强调 1" xfId="135"/>
    <cellStyle name="PSSpacer" xfId="136"/>
    <cellStyle name="Mon閠aire [0]_!!!GO" xfId="137"/>
    <cellStyle name="Accent3 - 40%" xfId="138"/>
    <cellStyle name="Accent3_01" xfId="139"/>
    <cellStyle name="no dec" xfId="140"/>
    <cellStyle name="常规_表格(附件一)修改（正式）元月13日s" xfId="141"/>
    <cellStyle name="40% - Accent3" xfId="142"/>
    <cellStyle name="PSDec" xfId="143"/>
    <cellStyle name="Accent5_08" xfId="144"/>
    <cellStyle name="差_88" xfId="145"/>
    <cellStyle name="Normal - Style1" xfId="146"/>
    <cellStyle name="40% - Accent4" xfId="147"/>
    <cellStyle name="差_05潍坊_Book1" xfId="148"/>
    <cellStyle name="Percent_!!!GO" xfId="149"/>
    <cellStyle name="Input Cells" xfId="150"/>
    <cellStyle name="Total" xfId="151"/>
    <cellStyle name="Grey" xfId="152"/>
    <cellStyle name="Fixed" xfId="153"/>
    <cellStyle name="捠壿 [0.00]_Region Orders (2)" xfId="154"/>
    <cellStyle name="Accent4 - 60%" xfId="155"/>
    <cellStyle name="好_03昭通_2015年上半年分行业税收预计完成情况表" xfId="156"/>
    <cellStyle name="60% - Accent3" xfId="157"/>
    <cellStyle name="per.style" xfId="158"/>
    <cellStyle name="60% - Accent4" xfId="159"/>
    <cellStyle name="ColLevel_0" xfId="160"/>
    <cellStyle name="Title" xfId="161"/>
    <cellStyle name="Input [yellow]" xfId="162"/>
    <cellStyle name="args.style" xfId="163"/>
    <cellStyle name="60% - 强调文字颜色 1 6" xfId="164"/>
    <cellStyle name="Pourcentage_pldt" xfId="165"/>
    <cellStyle name="60% - 强调文字颜色 3 7" xfId="166"/>
    <cellStyle name="60% - 强调文字颜色 2 6" xfId="167"/>
    <cellStyle name="Moneda [0]_96 Risk" xfId="168"/>
    <cellStyle name="部门" xfId="169"/>
    <cellStyle name="霓付_ +Foil &amp; -FOIL &amp; PAPER" xfId="170"/>
    <cellStyle name="差_附表5：三保数据统计表" xfId="171"/>
    <cellStyle name="Accent2 - 60%" xfId="172"/>
    <cellStyle name="日期" xfId="173"/>
    <cellStyle name="60% - 强调文字颜色 6 6" xfId="174"/>
    <cellStyle name="Accent1 - 60%" xfId="175"/>
    <cellStyle name="Accent1_01" xfId="176"/>
    <cellStyle name="Accent2" xfId="177"/>
    <cellStyle name="Accent6" xfId="178"/>
    <cellStyle name="Standard_AREAS" xfId="179"/>
    <cellStyle name="Accent6_01" xfId="180"/>
    <cellStyle name="Calc Currency (0)" xfId="181"/>
    <cellStyle name="Comma [0]" xfId="182"/>
    <cellStyle name="comma zerodec" xfId="183"/>
    <cellStyle name="Comma_!!!GO" xfId="184"/>
    <cellStyle name="分级显示列_1_Book1" xfId="185"/>
    <cellStyle name="Currency_!!!GO" xfId="186"/>
    <cellStyle name="输出 2 8" xfId="187"/>
    <cellStyle name="Currency1" xfId="188"/>
    <cellStyle name="Date" xfId="189"/>
    <cellStyle name="Dollar (zero dec)" xfId="190"/>
    <cellStyle name="常规 10" xfId="191"/>
    <cellStyle name="Header1" xfId="192"/>
    <cellStyle name="Header2" xfId="193"/>
    <cellStyle name="Heading 1" xfId="194"/>
    <cellStyle name="Linked Cells" xfId="195"/>
    <cellStyle name="Millares [0]_96 Risk" xfId="196"/>
    <cellStyle name="Millares_96 Risk" xfId="197"/>
    <cellStyle name="Moneda_96 Risk" xfId="198"/>
    <cellStyle name="New Times Roman" xfId="199"/>
    <cellStyle name="Note" xfId="200"/>
    <cellStyle name="Percent [2]" xfId="201"/>
    <cellStyle name="PSDate" xfId="202"/>
    <cellStyle name="PSHeading" xfId="203"/>
    <cellStyle name="PSInt" xfId="204"/>
    <cellStyle name="捠壿_Region Orders (2)" xfId="205"/>
    <cellStyle name="编号" xfId="206"/>
    <cellStyle name="差_2006-2011全国各省财政收支及经济指标(0327)" xfId="207"/>
    <cellStyle name="标题1" xfId="208"/>
    <cellStyle name="表标题" xfId="209"/>
    <cellStyle name="好_附表1：县级预算落实中央重大支出政策统计表" xfId="210"/>
    <cellStyle name="强调文字颜色 2 6" xfId="211"/>
    <cellStyle name="常规_2011省本级基金预算表（草案，提供预算处）" xfId="212"/>
    <cellStyle name="烹拳 [0]_ +Foil &amp; -FOIL &amp; PAPER" xfId="213"/>
    <cellStyle name="常规 14 2" xfId="214"/>
    <cellStyle name="常规_2007.12（送人大）" xfId="215"/>
    <cellStyle name="差_附表1：县级预算落实中央重大支出政策统计表" xfId="216"/>
    <cellStyle name="常规 2 3 6" xfId="217"/>
    <cellStyle name="표준_0N-HANDLING " xfId="218"/>
    <cellStyle name="借出原因" xfId="219"/>
    <cellStyle name="好_2006-2011全国各省财政收支及经济指标(0327)" xfId="220"/>
    <cellStyle name="常规 85 2" xfId="221"/>
    <cellStyle name="货币 2" xfId="222"/>
    <cellStyle name="小数" xfId="223"/>
    <cellStyle name="强调文字颜色 3 6" xfId="224"/>
    <cellStyle name="常规 33" xfId="225"/>
    <cellStyle name="常规 84" xfId="226"/>
    <cellStyle name="常规_2007.12（送人大） 2 3" xfId="227"/>
    <cellStyle name="常规_表格(附件一)修改（正式）元月13日s 2 3" xfId="228"/>
    <cellStyle name="超级链接" xfId="229"/>
    <cellStyle name="未定义" xfId="230"/>
    <cellStyle name="好_530629_2006年县级财政报表附表" xfId="231"/>
    <cellStyle name="好_附表5：三保数据统计表" xfId="232"/>
    <cellStyle name="后继超链接" xfId="233"/>
    <cellStyle name="强调文字颜色 6 7" xfId="234"/>
    <cellStyle name="数字" xfId="235"/>
    <cellStyle name="检查单元格 6" xfId="236"/>
    <cellStyle name="霓付 [0]_ +Foil &amp; -FOIL &amp; PAPER" xfId="237"/>
    <cellStyle name="烹拳_ +Foil &amp; -FOIL &amp; PAPER" xfId="238"/>
    <cellStyle name="钎霖_4岿角利" xfId="239"/>
    <cellStyle name="强调 2" xfId="240"/>
    <cellStyle name="强调 3" xfId="241"/>
    <cellStyle name="强调文字颜色 1 6" xfId="242"/>
    <cellStyle name="商品名称" xfId="243"/>
    <cellStyle name="数量" xfId="244"/>
    <cellStyle name="昗弨_Pacific Region P&amp;L" xfId="245"/>
    <cellStyle name="常规 89" xfId="246"/>
    <cellStyle name="常规_表格(附件一)修改（正式）元月13日s 2" xfId="247"/>
    <cellStyle name="常规 90 2" xfId="248"/>
    <cellStyle name="常规_4.报告附表：社会保险基金预算部分 2_表15.社会保险基金收入预算_1" xfId="249"/>
    <cellStyle name="千位分隔_表15.社会保险基金收入预算_2" xfId="250"/>
    <cellStyle name="常规_4.报告附表：社会保险基金预算部分 2_表16.社会保险基金支出预算_1" xfId="251"/>
    <cellStyle name="千位分隔_表15.社会保险基金收入预算_1" xfId="252"/>
    <cellStyle name="常规 90" xfId="2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C25" sqref="C25:C32"/>
    </sheetView>
  </sheetViews>
  <sheetFormatPr defaultColWidth="9" defaultRowHeight="13.5" outlineLevelCol="2"/>
  <cols>
    <col min="1" max="1" width="9.375" customWidth="1"/>
    <col min="2" max="2" width="41.125" customWidth="1"/>
    <col min="3" max="3" width="18.875" customWidth="1"/>
  </cols>
  <sheetData>
    <row r="1" spans="1:1">
      <c r="A1" t="s">
        <v>0</v>
      </c>
    </row>
    <row r="2" ht="34.5" customHeight="1" spans="1:3">
      <c r="A2" s="185" t="s">
        <v>1</v>
      </c>
      <c r="B2" s="185"/>
      <c r="C2" s="185"/>
    </row>
    <row r="3" customHeight="1" spans="1:3">
      <c r="A3" s="241" t="s">
        <v>2</v>
      </c>
      <c r="B3" s="241"/>
      <c r="C3" s="241" t="s">
        <v>3</v>
      </c>
    </row>
    <row r="4" ht="21" customHeight="1" spans="1:3">
      <c r="A4" s="242" t="s">
        <v>4</v>
      </c>
      <c r="B4" s="242" t="s">
        <v>5</v>
      </c>
      <c r="C4" s="242" t="s">
        <v>6</v>
      </c>
    </row>
    <row r="5" ht="31.5" customHeight="1" spans="1:3">
      <c r="A5" s="242"/>
      <c r="B5" s="242"/>
      <c r="C5" s="242"/>
    </row>
    <row r="6" spans="1:3">
      <c r="A6" s="243" t="s">
        <v>7</v>
      </c>
      <c r="B6" s="243">
        <v>1</v>
      </c>
      <c r="C6" s="243">
        <v>2</v>
      </c>
    </row>
    <row r="7" s="183" customFormat="1" ht="19.5" customHeight="1" spans="1:3">
      <c r="A7" s="244" t="s">
        <v>8</v>
      </c>
      <c r="B7" s="245"/>
      <c r="C7" s="246">
        <f>C8+C24</f>
        <v>479668</v>
      </c>
    </row>
    <row r="8" ht="19.5" customHeight="1" spans="1:3">
      <c r="A8" s="247" t="s">
        <v>9</v>
      </c>
      <c r="B8" s="248"/>
      <c r="C8" s="249">
        <f>SUM(C9:C23)</f>
        <v>264408</v>
      </c>
    </row>
    <row r="9" ht="19.5" customHeight="1" spans="1:3">
      <c r="A9" s="250">
        <v>1</v>
      </c>
      <c r="B9" s="251" t="s">
        <v>10</v>
      </c>
      <c r="C9" s="249">
        <v>81312</v>
      </c>
    </row>
    <row r="10" ht="19.5" customHeight="1" spans="1:3">
      <c r="A10" s="250">
        <v>2</v>
      </c>
      <c r="B10" s="251" t="s">
        <v>11</v>
      </c>
      <c r="C10" s="249">
        <v>20819</v>
      </c>
    </row>
    <row r="11" ht="19.5" customHeight="1" spans="1:3">
      <c r="A11" s="250">
        <v>3</v>
      </c>
      <c r="B11" s="251" t="s">
        <v>12</v>
      </c>
      <c r="C11" s="249">
        <v>8617</v>
      </c>
    </row>
    <row r="12" ht="19.5" customHeight="1" spans="1:3">
      <c r="A12" s="250">
        <v>4</v>
      </c>
      <c r="B12" s="251" t="s">
        <v>13</v>
      </c>
      <c r="C12" s="249">
        <v>46969</v>
      </c>
    </row>
    <row r="13" ht="19.5" customHeight="1" spans="1:3">
      <c r="A13" s="250">
        <v>5</v>
      </c>
      <c r="B13" s="251" t="s">
        <v>14</v>
      </c>
      <c r="C13" s="249">
        <v>14636</v>
      </c>
    </row>
    <row r="14" ht="19.5" customHeight="1" spans="1:3">
      <c r="A14" s="250">
        <v>6</v>
      </c>
      <c r="B14" s="251" t="s">
        <v>15</v>
      </c>
      <c r="C14" s="249">
        <v>13007</v>
      </c>
    </row>
    <row r="15" ht="19.5" customHeight="1" spans="1:3">
      <c r="A15" s="250">
        <v>7</v>
      </c>
      <c r="B15" s="251" t="s">
        <v>16</v>
      </c>
      <c r="C15" s="249">
        <v>7891</v>
      </c>
    </row>
    <row r="16" ht="19.5" customHeight="1" spans="1:3">
      <c r="A16" s="250">
        <v>8</v>
      </c>
      <c r="B16" s="251" t="s">
        <v>17</v>
      </c>
      <c r="C16" s="249">
        <v>12799</v>
      </c>
    </row>
    <row r="17" ht="19.5" customHeight="1" spans="1:3">
      <c r="A17" s="250">
        <v>9</v>
      </c>
      <c r="B17" s="251" t="s">
        <v>18</v>
      </c>
      <c r="C17" s="249">
        <v>8040</v>
      </c>
    </row>
    <row r="18" ht="19.5" customHeight="1" spans="1:3">
      <c r="A18" s="250">
        <v>10</v>
      </c>
      <c r="B18" s="251" t="s">
        <v>19</v>
      </c>
      <c r="C18" s="249">
        <v>4314</v>
      </c>
    </row>
    <row r="19" ht="19.5" customHeight="1" spans="1:3">
      <c r="A19" s="250">
        <v>11</v>
      </c>
      <c r="B19" s="251" t="s">
        <v>20</v>
      </c>
      <c r="C19" s="249">
        <v>8579</v>
      </c>
    </row>
    <row r="20" ht="19.5" customHeight="1" spans="1:3">
      <c r="A20" s="250">
        <v>12</v>
      </c>
      <c r="B20" s="251" t="s">
        <v>21</v>
      </c>
      <c r="C20" s="249">
        <v>31564</v>
      </c>
    </row>
    <row r="21" ht="19.5" customHeight="1" spans="1:3">
      <c r="A21" s="250">
        <v>13</v>
      </c>
      <c r="B21" s="251" t="s">
        <v>22</v>
      </c>
      <c r="C21" s="249">
        <v>3938</v>
      </c>
    </row>
    <row r="22" ht="19.5" customHeight="1" spans="1:3">
      <c r="A22" s="250">
        <v>14</v>
      </c>
      <c r="B22" s="251" t="s">
        <v>23</v>
      </c>
      <c r="C22" s="249">
        <v>1922</v>
      </c>
    </row>
    <row r="23" ht="19.5" customHeight="1" spans="1:3">
      <c r="A23" s="250">
        <v>15</v>
      </c>
      <c r="B23" s="251" t="s">
        <v>24</v>
      </c>
      <c r="C23" s="249">
        <v>1</v>
      </c>
    </row>
    <row r="24" ht="19.5" customHeight="1" spans="1:3">
      <c r="A24" s="244" t="s">
        <v>25</v>
      </c>
      <c r="B24" s="245"/>
      <c r="C24" s="246">
        <f>SUM(C25:C32)</f>
        <v>215260</v>
      </c>
    </row>
    <row r="25" ht="19.5" customHeight="1" spans="1:3">
      <c r="A25" s="250">
        <v>1</v>
      </c>
      <c r="B25" s="251" t="s">
        <v>26</v>
      </c>
      <c r="C25" s="249">
        <v>12438</v>
      </c>
    </row>
    <row r="26" ht="19.5" customHeight="1" spans="1:3">
      <c r="A26" s="250">
        <v>2</v>
      </c>
      <c r="B26" s="251" t="s">
        <v>27</v>
      </c>
      <c r="C26" s="249">
        <v>11951</v>
      </c>
    </row>
    <row r="27" s="183" customFormat="1" ht="19.5" customHeight="1" spans="1:3">
      <c r="A27" s="250">
        <v>3</v>
      </c>
      <c r="B27" s="251" t="s">
        <v>28</v>
      </c>
      <c r="C27" s="249">
        <v>23685</v>
      </c>
    </row>
    <row r="28" ht="19.5" customHeight="1" spans="1:3">
      <c r="A28" s="250">
        <v>4</v>
      </c>
      <c r="B28" s="251" t="s">
        <v>29</v>
      </c>
      <c r="C28" s="249">
        <v>20496</v>
      </c>
    </row>
    <row r="29" ht="19.5" customHeight="1" spans="1:3">
      <c r="A29" s="250">
        <v>5</v>
      </c>
      <c r="B29" s="252" t="s">
        <v>30</v>
      </c>
      <c r="C29" s="249">
        <v>143287</v>
      </c>
    </row>
    <row r="30" ht="19.5" customHeight="1" spans="1:3">
      <c r="A30" s="250">
        <v>6</v>
      </c>
      <c r="B30" s="252" t="s">
        <v>31</v>
      </c>
      <c r="C30" s="249">
        <v>0</v>
      </c>
    </row>
    <row r="31" ht="19.5" customHeight="1" spans="1:3">
      <c r="A31" s="250">
        <v>7</v>
      </c>
      <c r="B31" s="252" t="s">
        <v>32</v>
      </c>
      <c r="C31" s="249">
        <v>635</v>
      </c>
    </row>
    <row r="32" ht="19.5" customHeight="1" spans="1:3">
      <c r="A32" s="250">
        <v>8</v>
      </c>
      <c r="B32" s="251" t="s">
        <v>33</v>
      </c>
      <c r="C32" s="249">
        <v>2768</v>
      </c>
    </row>
    <row r="33" ht="19.5" customHeight="1"/>
    <row r="34" ht="19.5" customHeight="1"/>
  </sheetData>
  <mergeCells count="7">
    <mergeCell ref="A2:C2"/>
    <mergeCell ref="A7:B7"/>
    <mergeCell ref="A8:B8"/>
    <mergeCell ref="A24:B24"/>
    <mergeCell ref="A4:A5"/>
    <mergeCell ref="B4:B5"/>
    <mergeCell ref="C4:C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Zeros="0" workbookViewId="0">
      <selection activeCell="D24" sqref="D24"/>
    </sheetView>
  </sheetViews>
  <sheetFormatPr defaultColWidth="9" defaultRowHeight="14.25" outlineLevelCol="6"/>
  <cols>
    <col min="1" max="1" width="35.75" style="21" customWidth="1"/>
    <col min="2" max="2" width="14.5" style="22" customWidth="1"/>
    <col min="3" max="3" width="13.5" style="22" customWidth="1"/>
    <col min="4" max="4" width="18.375" style="23" customWidth="1"/>
    <col min="5" max="5" width="14.875" style="22" customWidth="1"/>
    <col min="6" max="6" width="18.625" style="23" customWidth="1"/>
    <col min="7" max="7" width="10.375" style="24" customWidth="1"/>
    <col min="8" max="256" width="9" style="22"/>
    <col min="257" max="257" width="35.75" style="22" customWidth="1"/>
    <col min="258" max="258" width="14.5" style="22" customWidth="1"/>
    <col min="259" max="259" width="13.5" style="22" customWidth="1"/>
    <col min="260" max="260" width="18.375" style="22" customWidth="1"/>
    <col min="261" max="261" width="14.875" style="22" customWidth="1"/>
    <col min="262" max="262" width="18.625" style="22" customWidth="1"/>
    <col min="263" max="263" width="9" style="22" hidden="1" customWidth="1"/>
    <col min="264" max="512" width="9" style="22"/>
    <col min="513" max="513" width="35.75" style="22" customWidth="1"/>
    <col min="514" max="514" width="14.5" style="22" customWidth="1"/>
    <col min="515" max="515" width="13.5" style="22" customWidth="1"/>
    <col min="516" max="516" width="18.375" style="22" customWidth="1"/>
    <col min="517" max="517" width="14.875" style="22" customWidth="1"/>
    <col min="518" max="518" width="18.625" style="22" customWidth="1"/>
    <col min="519" max="519" width="9" style="22" hidden="1" customWidth="1"/>
    <col min="520" max="768" width="9" style="22"/>
    <col min="769" max="769" width="35.75" style="22" customWidth="1"/>
    <col min="770" max="770" width="14.5" style="22" customWidth="1"/>
    <col min="771" max="771" width="13.5" style="22" customWidth="1"/>
    <col min="772" max="772" width="18.375" style="22" customWidth="1"/>
    <col min="773" max="773" width="14.875" style="22" customWidth="1"/>
    <col min="774" max="774" width="18.625" style="22" customWidth="1"/>
    <col min="775" max="775" width="9" style="22" hidden="1" customWidth="1"/>
    <col min="776" max="1024" width="9" style="22"/>
    <col min="1025" max="1025" width="35.75" style="22" customWidth="1"/>
    <col min="1026" max="1026" width="14.5" style="22" customWidth="1"/>
    <col min="1027" max="1027" width="13.5" style="22" customWidth="1"/>
    <col min="1028" max="1028" width="18.375" style="22" customWidth="1"/>
    <col min="1029" max="1029" width="14.875" style="22" customWidth="1"/>
    <col min="1030" max="1030" width="18.625" style="22" customWidth="1"/>
    <col min="1031" max="1031" width="9" style="22" hidden="1" customWidth="1"/>
    <col min="1032" max="1280" width="9" style="22"/>
    <col min="1281" max="1281" width="35.75" style="22" customWidth="1"/>
    <col min="1282" max="1282" width="14.5" style="22" customWidth="1"/>
    <col min="1283" max="1283" width="13.5" style="22" customWidth="1"/>
    <col min="1284" max="1284" width="18.375" style="22" customWidth="1"/>
    <col min="1285" max="1285" width="14.875" style="22" customWidth="1"/>
    <col min="1286" max="1286" width="18.625" style="22" customWidth="1"/>
    <col min="1287" max="1287" width="9" style="22" hidden="1" customWidth="1"/>
    <col min="1288" max="1536" width="9" style="22"/>
    <col min="1537" max="1537" width="35.75" style="22" customWidth="1"/>
    <col min="1538" max="1538" width="14.5" style="22" customWidth="1"/>
    <col min="1539" max="1539" width="13.5" style="22" customWidth="1"/>
    <col min="1540" max="1540" width="18.375" style="22" customWidth="1"/>
    <col min="1541" max="1541" width="14.875" style="22" customWidth="1"/>
    <col min="1542" max="1542" width="18.625" style="22" customWidth="1"/>
    <col min="1543" max="1543" width="9" style="22" hidden="1" customWidth="1"/>
    <col min="1544" max="1792" width="9" style="22"/>
    <col min="1793" max="1793" width="35.75" style="22" customWidth="1"/>
    <col min="1794" max="1794" width="14.5" style="22" customWidth="1"/>
    <col min="1795" max="1795" width="13.5" style="22" customWidth="1"/>
    <col min="1796" max="1796" width="18.375" style="22" customWidth="1"/>
    <col min="1797" max="1797" width="14.875" style="22" customWidth="1"/>
    <col min="1798" max="1798" width="18.625" style="22" customWidth="1"/>
    <col min="1799" max="1799" width="9" style="22" hidden="1" customWidth="1"/>
    <col min="1800" max="2048" width="9" style="22"/>
    <col min="2049" max="2049" width="35.75" style="22" customWidth="1"/>
    <col min="2050" max="2050" width="14.5" style="22" customWidth="1"/>
    <col min="2051" max="2051" width="13.5" style="22" customWidth="1"/>
    <col min="2052" max="2052" width="18.375" style="22" customWidth="1"/>
    <col min="2053" max="2053" width="14.875" style="22" customWidth="1"/>
    <col min="2054" max="2054" width="18.625" style="22" customWidth="1"/>
    <col min="2055" max="2055" width="9" style="22" hidden="1" customWidth="1"/>
    <col min="2056" max="2304" width="9" style="22"/>
    <col min="2305" max="2305" width="35.75" style="22" customWidth="1"/>
    <col min="2306" max="2306" width="14.5" style="22" customWidth="1"/>
    <col min="2307" max="2307" width="13.5" style="22" customWidth="1"/>
    <col min="2308" max="2308" width="18.375" style="22" customWidth="1"/>
    <col min="2309" max="2309" width="14.875" style="22" customWidth="1"/>
    <col min="2310" max="2310" width="18.625" style="22" customWidth="1"/>
    <col min="2311" max="2311" width="9" style="22" hidden="1" customWidth="1"/>
    <col min="2312" max="2560" width="9" style="22"/>
    <col min="2561" max="2561" width="35.75" style="22" customWidth="1"/>
    <col min="2562" max="2562" width="14.5" style="22" customWidth="1"/>
    <col min="2563" max="2563" width="13.5" style="22" customWidth="1"/>
    <col min="2564" max="2564" width="18.375" style="22" customWidth="1"/>
    <col min="2565" max="2565" width="14.875" style="22" customWidth="1"/>
    <col min="2566" max="2566" width="18.625" style="22" customWidth="1"/>
    <col min="2567" max="2567" width="9" style="22" hidden="1" customWidth="1"/>
    <col min="2568" max="2816" width="9" style="22"/>
    <col min="2817" max="2817" width="35.75" style="22" customWidth="1"/>
    <col min="2818" max="2818" width="14.5" style="22" customWidth="1"/>
    <col min="2819" max="2819" width="13.5" style="22" customWidth="1"/>
    <col min="2820" max="2820" width="18.375" style="22" customWidth="1"/>
    <col min="2821" max="2821" width="14.875" style="22" customWidth="1"/>
    <col min="2822" max="2822" width="18.625" style="22" customWidth="1"/>
    <col min="2823" max="2823" width="9" style="22" hidden="1" customWidth="1"/>
    <col min="2824" max="3072" width="9" style="22"/>
    <col min="3073" max="3073" width="35.75" style="22" customWidth="1"/>
    <col min="3074" max="3074" width="14.5" style="22" customWidth="1"/>
    <col min="3075" max="3075" width="13.5" style="22" customWidth="1"/>
    <col min="3076" max="3076" width="18.375" style="22" customWidth="1"/>
    <col min="3077" max="3077" width="14.875" style="22" customWidth="1"/>
    <col min="3078" max="3078" width="18.625" style="22" customWidth="1"/>
    <col min="3079" max="3079" width="9" style="22" hidden="1" customWidth="1"/>
    <col min="3080" max="3328" width="9" style="22"/>
    <col min="3329" max="3329" width="35.75" style="22" customWidth="1"/>
    <col min="3330" max="3330" width="14.5" style="22" customWidth="1"/>
    <col min="3331" max="3331" width="13.5" style="22" customWidth="1"/>
    <col min="3332" max="3332" width="18.375" style="22" customWidth="1"/>
    <col min="3333" max="3333" width="14.875" style="22" customWidth="1"/>
    <col min="3334" max="3334" width="18.625" style="22" customWidth="1"/>
    <col min="3335" max="3335" width="9" style="22" hidden="1" customWidth="1"/>
    <col min="3336" max="3584" width="9" style="22"/>
    <col min="3585" max="3585" width="35.75" style="22" customWidth="1"/>
    <col min="3586" max="3586" width="14.5" style="22" customWidth="1"/>
    <col min="3587" max="3587" width="13.5" style="22" customWidth="1"/>
    <col min="3588" max="3588" width="18.375" style="22" customWidth="1"/>
    <col min="3589" max="3589" width="14.875" style="22" customWidth="1"/>
    <col min="3590" max="3590" width="18.625" style="22" customWidth="1"/>
    <col min="3591" max="3591" width="9" style="22" hidden="1" customWidth="1"/>
    <col min="3592" max="3840" width="9" style="22"/>
    <col min="3841" max="3841" width="35.75" style="22" customWidth="1"/>
    <col min="3842" max="3842" width="14.5" style="22" customWidth="1"/>
    <col min="3843" max="3843" width="13.5" style="22" customWidth="1"/>
    <col min="3844" max="3844" width="18.375" style="22" customWidth="1"/>
    <col min="3845" max="3845" width="14.875" style="22" customWidth="1"/>
    <col min="3846" max="3846" width="18.625" style="22" customWidth="1"/>
    <col min="3847" max="3847" width="9" style="22" hidden="1" customWidth="1"/>
    <col min="3848" max="4096" width="9" style="22"/>
    <col min="4097" max="4097" width="35.75" style="22" customWidth="1"/>
    <col min="4098" max="4098" width="14.5" style="22" customWidth="1"/>
    <col min="4099" max="4099" width="13.5" style="22" customWidth="1"/>
    <col min="4100" max="4100" width="18.375" style="22" customWidth="1"/>
    <col min="4101" max="4101" width="14.875" style="22" customWidth="1"/>
    <col min="4102" max="4102" width="18.625" style="22" customWidth="1"/>
    <col min="4103" max="4103" width="9" style="22" hidden="1" customWidth="1"/>
    <col min="4104" max="4352" width="9" style="22"/>
    <col min="4353" max="4353" width="35.75" style="22" customWidth="1"/>
    <col min="4354" max="4354" width="14.5" style="22" customWidth="1"/>
    <col min="4355" max="4355" width="13.5" style="22" customWidth="1"/>
    <col min="4356" max="4356" width="18.375" style="22" customWidth="1"/>
    <col min="4357" max="4357" width="14.875" style="22" customWidth="1"/>
    <col min="4358" max="4358" width="18.625" style="22" customWidth="1"/>
    <col min="4359" max="4359" width="9" style="22" hidden="1" customWidth="1"/>
    <col min="4360" max="4608" width="9" style="22"/>
    <col min="4609" max="4609" width="35.75" style="22" customWidth="1"/>
    <col min="4610" max="4610" width="14.5" style="22" customWidth="1"/>
    <col min="4611" max="4611" width="13.5" style="22" customWidth="1"/>
    <col min="4612" max="4612" width="18.375" style="22" customWidth="1"/>
    <col min="4613" max="4613" width="14.875" style="22" customWidth="1"/>
    <col min="4614" max="4614" width="18.625" style="22" customWidth="1"/>
    <col min="4615" max="4615" width="9" style="22" hidden="1" customWidth="1"/>
    <col min="4616" max="4864" width="9" style="22"/>
    <col min="4865" max="4865" width="35.75" style="22" customWidth="1"/>
    <col min="4866" max="4866" width="14.5" style="22" customWidth="1"/>
    <col min="4867" max="4867" width="13.5" style="22" customWidth="1"/>
    <col min="4868" max="4868" width="18.375" style="22" customWidth="1"/>
    <col min="4869" max="4869" width="14.875" style="22" customWidth="1"/>
    <col min="4870" max="4870" width="18.625" style="22" customWidth="1"/>
    <col min="4871" max="4871" width="9" style="22" hidden="1" customWidth="1"/>
    <col min="4872" max="5120" width="9" style="22"/>
    <col min="5121" max="5121" width="35.75" style="22" customWidth="1"/>
    <col min="5122" max="5122" width="14.5" style="22" customWidth="1"/>
    <col min="5123" max="5123" width="13.5" style="22" customWidth="1"/>
    <col min="5124" max="5124" width="18.375" style="22" customWidth="1"/>
    <col min="5125" max="5125" width="14.875" style="22" customWidth="1"/>
    <col min="5126" max="5126" width="18.625" style="22" customWidth="1"/>
    <col min="5127" max="5127" width="9" style="22" hidden="1" customWidth="1"/>
    <col min="5128" max="5376" width="9" style="22"/>
    <col min="5377" max="5377" width="35.75" style="22" customWidth="1"/>
    <col min="5378" max="5378" width="14.5" style="22" customWidth="1"/>
    <col min="5379" max="5379" width="13.5" style="22" customWidth="1"/>
    <col min="5380" max="5380" width="18.375" style="22" customWidth="1"/>
    <col min="5381" max="5381" width="14.875" style="22" customWidth="1"/>
    <col min="5382" max="5382" width="18.625" style="22" customWidth="1"/>
    <col min="5383" max="5383" width="9" style="22" hidden="1" customWidth="1"/>
    <col min="5384" max="5632" width="9" style="22"/>
    <col min="5633" max="5633" width="35.75" style="22" customWidth="1"/>
    <col min="5634" max="5634" width="14.5" style="22" customWidth="1"/>
    <col min="5635" max="5635" width="13.5" style="22" customWidth="1"/>
    <col min="5636" max="5636" width="18.375" style="22" customWidth="1"/>
    <col min="5637" max="5637" width="14.875" style="22" customWidth="1"/>
    <col min="5638" max="5638" width="18.625" style="22" customWidth="1"/>
    <col min="5639" max="5639" width="9" style="22" hidden="1" customWidth="1"/>
    <col min="5640" max="5888" width="9" style="22"/>
    <col min="5889" max="5889" width="35.75" style="22" customWidth="1"/>
    <col min="5890" max="5890" width="14.5" style="22" customWidth="1"/>
    <col min="5891" max="5891" width="13.5" style="22" customWidth="1"/>
    <col min="5892" max="5892" width="18.375" style="22" customWidth="1"/>
    <col min="5893" max="5893" width="14.875" style="22" customWidth="1"/>
    <col min="5894" max="5894" width="18.625" style="22" customWidth="1"/>
    <col min="5895" max="5895" width="9" style="22" hidden="1" customWidth="1"/>
    <col min="5896" max="6144" width="9" style="22"/>
    <col min="6145" max="6145" width="35.75" style="22" customWidth="1"/>
    <col min="6146" max="6146" width="14.5" style="22" customWidth="1"/>
    <col min="6147" max="6147" width="13.5" style="22" customWidth="1"/>
    <col min="6148" max="6148" width="18.375" style="22" customWidth="1"/>
    <col min="6149" max="6149" width="14.875" style="22" customWidth="1"/>
    <col min="6150" max="6150" width="18.625" style="22" customWidth="1"/>
    <col min="6151" max="6151" width="9" style="22" hidden="1" customWidth="1"/>
    <col min="6152" max="6400" width="9" style="22"/>
    <col min="6401" max="6401" width="35.75" style="22" customWidth="1"/>
    <col min="6402" max="6402" width="14.5" style="22" customWidth="1"/>
    <col min="6403" max="6403" width="13.5" style="22" customWidth="1"/>
    <col min="6404" max="6404" width="18.375" style="22" customWidth="1"/>
    <col min="6405" max="6405" width="14.875" style="22" customWidth="1"/>
    <col min="6406" max="6406" width="18.625" style="22" customWidth="1"/>
    <col min="6407" max="6407" width="9" style="22" hidden="1" customWidth="1"/>
    <col min="6408" max="6656" width="9" style="22"/>
    <col min="6657" max="6657" width="35.75" style="22" customWidth="1"/>
    <col min="6658" max="6658" width="14.5" style="22" customWidth="1"/>
    <col min="6659" max="6659" width="13.5" style="22" customWidth="1"/>
    <col min="6660" max="6660" width="18.375" style="22" customWidth="1"/>
    <col min="6661" max="6661" width="14.875" style="22" customWidth="1"/>
    <col min="6662" max="6662" width="18.625" style="22" customWidth="1"/>
    <col min="6663" max="6663" width="9" style="22" hidden="1" customWidth="1"/>
    <col min="6664" max="6912" width="9" style="22"/>
    <col min="6913" max="6913" width="35.75" style="22" customWidth="1"/>
    <col min="6914" max="6914" width="14.5" style="22" customWidth="1"/>
    <col min="6915" max="6915" width="13.5" style="22" customWidth="1"/>
    <col min="6916" max="6916" width="18.375" style="22" customWidth="1"/>
    <col min="6917" max="6917" width="14.875" style="22" customWidth="1"/>
    <col min="6918" max="6918" width="18.625" style="22" customWidth="1"/>
    <col min="6919" max="6919" width="9" style="22" hidden="1" customWidth="1"/>
    <col min="6920" max="7168" width="9" style="22"/>
    <col min="7169" max="7169" width="35.75" style="22" customWidth="1"/>
    <col min="7170" max="7170" width="14.5" style="22" customWidth="1"/>
    <col min="7171" max="7171" width="13.5" style="22" customWidth="1"/>
    <col min="7172" max="7172" width="18.375" style="22" customWidth="1"/>
    <col min="7173" max="7173" width="14.875" style="22" customWidth="1"/>
    <col min="7174" max="7174" width="18.625" style="22" customWidth="1"/>
    <col min="7175" max="7175" width="9" style="22" hidden="1" customWidth="1"/>
    <col min="7176" max="7424" width="9" style="22"/>
    <col min="7425" max="7425" width="35.75" style="22" customWidth="1"/>
    <col min="7426" max="7426" width="14.5" style="22" customWidth="1"/>
    <col min="7427" max="7427" width="13.5" style="22" customWidth="1"/>
    <col min="7428" max="7428" width="18.375" style="22" customWidth="1"/>
    <col min="7429" max="7429" width="14.875" style="22" customWidth="1"/>
    <col min="7430" max="7430" width="18.625" style="22" customWidth="1"/>
    <col min="7431" max="7431" width="9" style="22" hidden="1" customWidth="1"/>
    <col min="7432" max="7680" width="9" style="22"/>
    <col min="7681" max="7681" width="35.75" style="22" customWidth="1"/>
    <col min="7682" max="7682" width="14.5" style="22" customWidth="1"/>
    <col min="7683" max="7683" width="13.5" style="22" customWidth="1"/>
    <col min="7684" max="7684" width="18.375" style="22" customWidth="1"/>
    <col min="7685" max="7685" width="14.875" style="22" customWidth="1"/>
    <col min="7686" max="7686" width="18.625" style="22" customWidth="1"/>
    <col min="7687" max="7687" width="9" style="22" hidden="1" customWidth="1"/>
    <col min="7688" max="7936" width="9" style="22"/>
    <col min="7937" max="7937" width="35.75" style="22" customWidth="1"/>
    <col min="7938" max="7938" width="14.5" style="22" customWidth="1"/>
    <col min="7939" max="7939" width="13.5" style="22" customWidth="1"/>
    <col min="7940" max="7940" width="18.375" style="22" customWidth="1"/>
    <col min="7941" max="7941" width="14.875" style="22" customWidth="1"/>
    <col min="7942" max="7942" width="18.625" style="22" customWidth="1"/>
    <col min="7943" max="7943" width="9" style="22" hidden="1" customWidth="1"/>
    <col min="7944" max="8192" width="9" style="22"/>
    <col min="8193" max="8193" width="35.75" style="22" customWidth="1"/>
    <col min="8194" max="8194" width="14.5" style="22" customWidth="1"/>
    <col min="8195" max="8195" width="13.5" style="22" customWidth="1"/>
    <col min="8196" max="8196" width="18.375" style="22" customWidth="1"/>
    <col min="8197" max="8197" width="14.875" style="22" customWidth="1"/>
    <col min="8198" max="8198" width="18.625" style="22" customWidth="1"/>
    <col min="8199" max="8199" width="9" style="22" hidden="1" customWidth="1"/>
    <col min="8200" max="8448" width="9" style="22"/>
    <col min="8449" max="8449" width="35.75" style="22" customWidth="1"/>
    <col min="8450" max="8450" width="14.5" style="22" customWidth="1"/>
    <col min="8451" max="8451" width="13.5" style="22" customWidth="1"/>
    <col min="8452" max="8452" width="18.375" style="22" customWidth="1"/>
    <col min="8453" max="8453" width="14.875" style="22" customWidth="1"/>
    <col min="8454" max="8454" width="18.625" style="22" customWidth="1"/>
    <col min="8455" max="8455" width="9" style="22" hidden="1" customWidth="1"/>
    <col min="8456" max="8704" width="9" style="22"/>
    <col min="8705" max="8705" width="35.75" style="22" customWidth="1"/>
    <col min="8706" max="8706" width="14.5" style="22" customWidth="1"/>
    <col min="8707" max="8707" width="13.5" style="22" customWidth="1"/>
    <col min="8708" max="8708" width="18.375" style="22" customWidth="1"/>
    <col min="8709" max="8709" width="14.875" style="22" customWidth="1"/>
    <col min="8710" max="8710" width="18.625" style="22" customWidth="1"/>
    <col min="8711" max="8711" width="9" style="22" hidden="1" customWidth="1"/>
    <col min="8712" max="8960" width="9" style="22"/>
    <col min="8961" max="8961" width="35.75" style="22" customWidth="1"/>
    <col min="8962" max="8962" width="14.5" style="22" customWidth="1"/>
    <col min="8963" max="8963" width="13.5" style="22" customWidth="1"/>
    <col min="8964" max="8964" width="18.375" style="22" customWidth="1"/>
    <col min="8965" max="8965" width="14.875" style="22" customWidth="1"/>
    <col min="8966" max="8966" width="18.625" style="22" customWidth="1"/>
    <col min="8967" max="8967" width="9" style="22" hidden="1" customWidth="1"/>
    <col min="8968" max="9216" width="9" style="22"/>
    <col min="9217" max="9217" width="35.75" style="22" customWidth="1"/>
    <col min="9218" max="9218" width="14.5" style="22" customWidth="1"/>
    <col min="9219" max="9219" width="13.5" style="22" customWidth="1"/>
    <col min="9220" max="9220" width="18.375" style="22" customWidth="1"/>
    <col min="9221" max="9221" width="14.875" style="22" customWidth="1"/>
    <col min="9222" max="9222" width="18.625" style="22" customWidth="1"/>
    <col min="9223" max="9223" width="9" style="22" hidden="1" customWidth="1"/>
    <col min="9224" max="9472" width="9" style="22"/>
    <col min="9473" max="9473" width="35.75" style="22" customWidth="1"/>
    <col min="9474" max="9474" width="14.5" style="22" customWidth="1"/>
    <col min="9475" max="9475" width="13.5" style="22" customWidth="1"/>
    <col min="9476" max="9476" width="18.375" style="22" customWidth="1"/>
    <col min="9477" max="9477" width="14.875" style="22" customWidth="1"/>
    <col min="9478" max="9478" width="18.625" style="22" customWidth="1"/>
    <col min="9479" max="9479" width="9" style="22" hidden="1" customWidth="1"/>
    <col min="9480" max="9728" width="9" style="22"/>
    <col min="9729" max="9729" width="35.75" style="22" customWidth="1"/>
    <col min="9730" max="9730" width="14.5" style="22" customWidth="1"/>
    <col min="9731" max="9731" width="13.5" style="22" customWidth="1"/>
    <col min="9732" max="9732" width="18.375" style="22" customWidth="1"/>
    <col min="9733" max="9733" width="14.875" style="22" customWidth="1"/>
    <col min="9734" max="9734" width="18.625" style="22" customWidth="1"/>
    <col min="9735" max="9735" width="9" style="22" hidden="1" customWidth="1"/>
    <col min="9736" max="9984" width="9" style="22"/>
    <col min="9985" max="9985" width="35.75" style="22" customWidth="1"/>
    <col min="9986" max="9986" width="14.5" style="22" customWidth="1"/>
    <col min="9987" max="9987" width="13.5" style="22" customWidth="1"/>
    <col min="9988" max="9988" width="18.375" style="22" customWidth="1"/>
    <col min="9989" max="9989" width="14.875" style="22" customWidth="1"/>
    <col min="9990" max="9990" width="18.625" style="22" customWidth="1"/>
    <col min="9991" max="9991" width="9" style="22" hidden="1" customWidth="1"/>
    <col min="9992" max="10240" width="9" style="22"/>
    <col min="10241" max="10241" width="35.75" style="22" customWidth="1"/>
    <col min="10242" max="10242" width="14.5" style="22" customWidth="1"/>
    <col min="10243" max="10243" width="13.5" style="22" customWidth="1"/>
    <col min="10244" max="10244" width="18.375" style="22" customWidth="1"/>
    <col min="10245" max="10245" width="14.875" style="22" customWidth="1"/>
    <col min="10246" max="10246" width="18.625" style="22" customWidth="1"/>
    <col min="10247" max="10247" width="9" style="22" hidden="1" customWidth="1"/>
    <col min="10248" max="10496" width="9" style="22"/>
    <col min="10497" max="10497" width="35.75" style="22" customWidth="1"/>
    <col min="10498" max="10498" width="14.5" style="22" customWidth="1"/>
    <col min="10499" max="10499" width="13.5" style="22" customWidth="1"/>
    <col min="10500" max="10500" width="18.375" style="22" customWidth="1"/>
    <col min="10501" max="10501" width="14.875" style="22" customWidth="1"/>
    <col min="10502" max="10502" width="18.625" style="22" customWidth="1"/>
    <col min="10503" max="10503" width="9" style="22" hidden="1" customWidth="1"/>
    <col min="10504" max="10752" width="9" style="22"/>
    <col min="10753" max="10753" width="35.75" style="22" customWidth="1"/>
    <col min="10754" max="10754" width="14.5" style="22" customWidth="1"/>
    <col min="10755" max="10755" width="13.5" style="22" customWidth="1"/>
    <col min="10756" max="10756" width="18.375" style="22" customWidth="1"/>
    <col min="10757" max="10757" width="14.875" style="22" customWidth="1"/>
    <col min="10758" max="10758" width="18.625" style="22" customWidth="1"/>
    <col min="10759" max="10759" width="9" style="22" hidden="1" customWidth="1"/>
    <col min="10760" max="11008" width="9" style="22"/>
    <col min="11009" max="11009" width="35.75" style="22" customWidth="1"/>
    <col min="11010" max="11010" width="14.5" style="22" customWidth="1"/>
    <col min="11011" max="11011" width="13.5" style="22" customWidth="1"/>
    <col min="11012" max="11012" width="18.375" style="22" customWidth="1"/>
    <col min="11013" max="11013" width="14.875" style="22" customWidth="1"/>
    <col min="11014" max="11014" width="18.625" style="22" customWidth="1"/>
    <col min="11015" max="11015" width="9" style="22" hidden="1" customWidth="1"/>
    <col min="11016" max="11264" width="9" style="22"/>
    <col min="11265" max="11265" width="35.75" style="22" customWidth="1"/>
    <col min="11266" max="11266" width="14.5" style="22" customWidth="1"/>
    <col min="11267" max="11267" width="13.5" style="22" customWidth="1"/>
    <col min="11268" max="11268" width="18.375" style="22" customWidth="1"/>
    <col min="11269" max="11269" width="14.875" style="22" customWidth="1"/>
    <col min="11270" max="11270" width="18.625" style="22" customWidth="1"/>
    <col min="11271" max="11271" width="9" style="22" hidden="1" customWidth="1"/>
    <col min="11272" max="11520" width="9" style="22"/>
    <col min="11521" max="11521" width="35.75" style="22" customWidth="1"/>
    <col min="11522" max="11522" width="14.5" style="22" customWidth="1"/>
    <col min="11523" max="11523" width="13.5" style="22" customWidth="1"/>
    <col min="11524" max="11524" width="18.375" style="22" customWidth="1"/>
    <col min="11525" max="11525" width="14.875" style="22" customWidth="1"/>
    <col min="11526" max="11526" width="18.625" style="22" customWidth="1"/>
    <col min="11527" max="11527" width="9" style="22" hidden="1" customWidth="1"/>
    <col min="11528" max="11776" width="9" style="22"/>
    <col min="11777" max="11777" width="35.75" style="22" customWidth="1"/>
    <col min="11778" max="11778" width="14.5" style="22" customWidth="1"/>
    <col min="11779" max="11779" width="13.5" style="22" customWidth="1"/>
    <col min="11780" max="11780" width="18.375" style="22" customWidth="1"/>
    <col min="11781" max="11781" width="14.875" style="22" customWidth="1"/>
    <col min="11782" max="11782" width="18.625" style="22" customWidth="1"/>
    <col min="11783" max="11783" width="9" style="22" hidden="1" customWidth="1"/>
    <col min="11784" max="12032" width="9" style="22"/>
    <col min="12033" max="12033" width="35.75" style="22" customWidth="1"/>
    <col min="12034" max="12034" width="14.5" style="22" customWidth="1"/>
    <col min="12035" max="12035" width="13.5" style="22" customWidth="1"/>
    <col min="12036" max="12036" width="18.375" style="22" customWidth="1"/>
    <col min="12037" max="12037" width="14.875" style="22" customWidth="1"/>
    <col min="12038" max="12038" width="18.625" style="22" customWidth="1"/>
    <col min="12039" max="12039" width="9" style="22" hidden="1" customWidth="1"/>
    <col min="12040" max="12288" width="9" style="22"/>
    <col min="12289" max="12289" width="35.75" style="22" customWidth="1"/>
    <col min="12290" max="12290" width="14.5" style="22" customWidth="1"/>
    <col min="12291" max="12291" width="13.5" style="22" customWidth="1"/>
    <col min="12292" max="12292" width="18.375" style="22" customWidth="1"/>
    <col min="12293" max="12293" width="14.875" style="22" customWidth="1"/>
    <col min="12294" max="12294" width="18.625" style="22" customWidth="1"/>
    <col min="12295" max="12295" width="9" style="22" hidden="1" customWidth="1"/>
    <col min="12296" max="12544" width="9" style="22"/>
    <col min="12545" max="12545" width="35.75" style="22" customWidth="1"/>
    <col min="12546" max="12546" width="14.5" style="22" customWidth="1"/>
    <col min="12547" max="12547" width="13.5" style="22" customWidth="1"/>
    <col min="12548" max="12548" width="18.375" style="22" customWidth="1"/>
    <col min="12549" max="12549" width="14.875" style="22" customWidth="1"/>
    <col min="12550" max="12550" width="18.625" style="22" customWidth="1"/>
    <col min="12551" max="12551" width="9" style="22" hidden="1" customWidth="1"/>
    <col min="12552" max="12800" width="9" style="22"/>
    <col min="12801" max="12801" width="35.75" style="22" customWidth="1"/>
    <col min="12802" max="12802" width="14.5" style="22" customWidth="1"/>
    <col min="12803" max="12803" width="13.5" style="22" customWidth="1"/>
    <col min="12804" max="12804" width="18.375" style="22" customWidth="1"/>
    <col min="12805" max="12805" width="14.875" style="22" customWidth="1"/>
    <col min="12806" max="12806" width="18.625" style="22" customWidth="1"/>
    <col min="12807" max="12807" width="9" style="22" hidden="1" customWidth="1"/>
    <col min="12808" max="13056" width="9" style="22"/>
    <col min="13057" max="13057" width="35.75" style="22" customWidth="1"/>
    <col min="13058" max="13058" width="14.5" style="22" customWidth="1"/>
    <col min="13059" max="13059" width="13.5" style="22" customWidth="1"/>
    <col min="13060" max="13060" width="18.375" style="22" customWidth="1"/>
    <col min="13061" max="13061" width="14.875" style="22" customWidth="1"/>
    <col min="13062" max="13062" width="18.625" style="22" customWidth="1"/>
    <col min="13063" max="13063" width="9" style="22" hidden="1" customWidth="1"/>
    <col min="13064" max="13312" width="9" style="22"/>
    <col min="13313" max="13313" width="35.75" style="22" customWidth="1"/>
    <col min="13314" max="13314" width="14.5" style="22" customWidth="1"/>
    <col min="13315" max="13315" width="13.5" style="22" customWidth="1"/>
    <col min="13316" max="13316" width="18.375" style="22" customWidth="1"/>
    <col min="13317" max="13317" width="14.875" style="22" customWidth="1"/>
    <col min="13318" max="13318" width="18.625" style="22" customWidth="1"/>
    <col min="13319" max="13319" width="9" style="22" hidden="1" customWidth="1"/>
    <col min="13320" max="13568" width="9" style="22"/>
    <col min="13569" max="13569" width="35.75" style="22" customWidth="1"/>
    <col min="13570" max="13570" width="14.5" style="22" customWidth="1"/>
    <col min="13571" max="13571" width="13.5" style="22" customWidth="1"/>
    <col min="13572" max="13572" width="18.375" style="22" customWidth="1"/>
    <col min="13573" max="13573" width="14.875" style="22" customWidth="1"/>
    <col min="13574" max="13574" width="18.625" style="22" customWidth="1"/>
    <col min="13575" max="13575" width="9" style="22" hidden="1" customWidth="1"/>
    <col min="13576" max="13824" width="9" style="22"/>
    <col min="13825" max="13825" width="35.75" style="22" customWidth="1"/>
    <col min="13826" max="13826" width="14.5" style="22" customWidth="1"/>
    <col min="13827" max="13827" width="13.5" style="22" customWidth="1"/>
    <col min="13828" max="13828" width="18.375" style="22" customWidth="1"/>
    <col min="13829" max="13829" width="14.875" style="22" customWidth="1"/>
    <col min="13830" max="13830" width="18.625" style="22" customWidth="1"/>
    <col min="13831" max="13831" width="9" style="22" hidden="1" customWidth="1"/>
    <col min="13832" max="14080" width="9" style="22"/>
    <col min="14081" max="14081" width="35.75" style="22" customWidth="1"/>
    <col min="14082" max="14082" width="14.5" style="22" customWidth="1"/>
    <col min="14083" max="14083" width="13.5" style="22" customWidth="1"/>
    <col min="14084" max="14084" width="18.375" style="22" customWidth="1"/>
    <col min="14085" max="14085" width="14.875" style="22" customWidth="1"/>
    <col min="14086" max="14086" width="18.625" style="22" customWidth="1"/>
    <col min="14087" max="14087" width="9" style="22" hidden="1" customWidth="1"/>
    <col min="14088" max="14336" width="9" style="22"/>
    <col min="14337" max="14337" width="35.75" style="22" customWidth="1"/>
    <col min="14338" max="14338" width="14.5" style="22" customWidth="1"/>
    <col min="14339" max="14339" width="13.5" style="22" customWidth="1"/>
    <col min="14340" max="14340" width="18.375" style="22" customWidth="1"/>
    <col min="14341" max="14341" width="14.875" style="22" customWidth="1"/>
    <col min="14342" max="14342" width="18.625" style="22" customWidth="1"/>
    <col min="14343" max="14343" width="9" style="22" hidden="1" customWidth="1"/>
    <col min="14344" max="14592" width="9" style="22"/>
    <col min="14593" max="14593" width="35.75" style="22" customWidth="1"/>
    <col min="14594" max="14594" width="14.5" style="22" customWidth="1"/>
    <col min="14595" max="14595" width="13.5" style="22" customWidth="1"/>
    <col min="14596" max="14596" width="18.375" style="22" customWidth="1"/>
    <col min="14597" max="14597" width="14.875" style="22" customWidth="1"/>
    <col min="14598" max="14598" width="18.625" style="22" customWidth="1"/>
    <col min="14599" max="14599" width="9" style="22" hidden="1" customWidth="1"/>
    <col min="14600" max="14848" width="9" style="22"/>
    <col min="14849" max="14849" width="35.75" style="22" customWidth="1"/>
    <col min="14850" max="14850" width="14.5" style="22" customWidth="1"/>
    <col min="14851" max="14851" width="13.5" style="22" customWidth="1"/>
    <col min="14852" max="14852" width="18.375" style="22" customWidth="1"/>
    <col min="14853" max="14853" width="14.875" style="22" customWidth="1"/>
    <col min="14854" max="14854" width="18.625" style="22" customWidth="1"/>
    <col min="14855" max="14855" width="9" style="22" hidden="1" customWidth="1"/>
    <col min="14856" max="15104" width="9" style="22"/>
    <col min="15105" max="15105" width="35.75" style="22" customWidth="1"/>
    <col min="15106" max="15106" width="14.5" style="22" customWidth="1"/>
    <col min="15107" max="15107" width="13.5" style="22" customWidth="1"/>
    <col min="15108" max="15108" width="18.375" style="22" customWidth="1"/>
    <col min="15109" max="15109" width="14.875" style="22" customWidth="1"/>
    <col min="15110" max="15110" width="18.625" style="22" customWidth="1"/>
    <col min="15111" max="15111" width="9" style="22" hidden="1" customWidth="1"/>
    <col min="15112" max="15360" width="9" style="22"/>
    <col min="15361" max="15361" width="35.75" style="22" customWidth="1"/>
    <col min="15362" max="15362" width="14.5" style="22" customWidth="1"/>
    <col min="15363" max="15363" width="13.5" style="22" customWidth="1"/>
    <col min="15364" max="15364" width="18.375" style="22" customWidth="1"/>
    <col min="15365" max="15365" width="14.875" style="22" customWidth="1"/>
    <col min="15366" max="15366" width="18.625" style="22" customWidth="1"/>
    <col min="15367" max="15367" width="9" style="22" hidden="1" customWidth="1"/>
    <col min="15368" max="15616" width="9" style="22"/>
    <col min="15617" max="15617" width="35.75" style="22" customWidth="1"/>
    <col min="15618" max="15618" width="14.5" style="22" customWidth="1"/>
    <col min="15619" max="15619" width="13.5" style="22" customWidth="1"/>
    <col min="15620" max="15620" width="18.375" style="22" customWidth="1"/>
    <col min="15621" max="15621" width="14.875" style="22" customWidth="1"/>
    <col min="15622" max="15622" width="18.625" style="22" customWidth="1"/>
    <col min="15623" max="15623" width="9" style="22" hidden="1" customWidth="1"/>
    <col min="15624" max="15872" width="9" style="22"/>
    <col min="15873" max="15873" width="35.75" style="22" customWidth="1"/>
    <col min="15874" max="15874" width="14.5" style="22" customWidth="1"/>
    <col min="15875" max="15875" width="13.5" style="22" customWidth="1"/>
    <col min="15876" max="15876" width="18.375" style="22" customWidth="1"/>
    <col min="15877" max="15877" width="14.875" style="22" customWidth="1"/>
    <col min="15878" max="15878" width="18.625" style="22" customWidth="1"/>
    <col min="15879" max="15879" width="9" style="22" hidden="1" customWidth="1"/>
    <col min="15880" max="16128" width="9" style="22"/>
    <col min="16129" max="16129" width="35.75" style="22" customWidth="1"/>
    <col min="16130" max="16130" width="14.5" style="22" customWidth="1"/>
    <col min="16131" max="16131" width="13.5" style="22" customWidth="1"/>
    <col min="16132" max="16132" width="18.375" style="22" customWidth="1"/>
    <col min="16133" max="16133" width="14.875" style="22" customWidth="1"/>
    <col min="16134" max="16134" width="18.625" style="22" customWidth="1"/>
    <col min="16135" max="16135" width="9" style="22" hidden="1" customWidth="1"/>
    <col min="16136" max="16384" width="9" style="22"/>
  </cols>
  <sheetData>
    <row r="1" spans="1:1">
      <c r="A1" s="25" t="s">
        <v>630</v>
      </c>
    </row>
    <row r="2" ht="33" customHeight="1" spans="1:7">
      <c r="A2" s="26" t="s">
        <v>631</v>
      </c>
      <c r="B2" s="26"/>
      <c r="C2" s="26"/>
      <c r="D2" s="26"/>
      <c r="E2" s="26"/>
      <c r="F2" s="26"/>
      <c r="G2" s="27"/>
    </row>
    <row r="3" ht="18.95" customHeight="1" spans="1:7">
      <c r="A3" s="28" t="s">
        <v>611</v>
      </c>
      <c r="B3" s="29"/>
      <c r="C3" s="29"/>
      <c r="D3" s="30"/>
      <c r="E3" s="31"/>
      <c r="F3" s="32" t="s">
        <v>632</v>
      </c>
      <c r="G3" s="33"/>
    </row>
    <row r="4" ht="18.95" customHeight="1" spans="1:7">
      <c r="A4" s="34" t="s">
        <v>633</v>
      </c>
      <c r="B4" s="35" t="s">
        <v>614</v>
      </c>
      <c r="C4" s="36"/>
      <c r="D4" s="37" t="s">
        <v>615</v>
      </c>
      <c r="E4" s="38" t="s">
        <v>616</v>
      </c>
      <c r="F4" s="39" t="s">
        <v>617</v>
      </c>
      <c r="G4" s="34" t="s">
        <v>618</v>
      </c>
    </row>
    <row r="5" ht="18.95" customHeight="1" spans="1:7">
      <c r="A5" s="34"/>
      <c r="B5" s="40" t="s">
        <v>619</v>
      </c>
      <c r="C5" s="40" t="s">
        <v>620</v>
      </c>
      <c r="D5" s="41"/>
      <c r="E5" s="40"/>
      <c r="F5" s="42"/>
      <c r="G5" s="34"/>
    </row>
    <row r="6" s="19" customFormat="1" ht="18.95" customHeight="1" spans="1:7">
      <c r="A6" s="43" t="s">
        <v>634</v>
      </c>
      <c r="B6" s="44"/>
      <c r="C6" s="44"/>
      <c r="D6" s="45"/>
      <c r="E6" s="44"/>
      <c r="F6" s="46"/>
      <c r="G6" s="47"/>
    </row>
    <row r="7" ht="18.95" customHeight="1" spans="1:7">
      <c r="A7" s="48" t="s">
        <v>635</v>
      </c>
      <c r="B7" s="44"/>
      <c r="C7" s="44"/>
      <c r="D7" s="45"/>
      <c r="E7" s="44"/>
      <c r="F7" s="46"/>
      <c r="G7" s="49"/>
    </row>
    <row r="8" s="20" customFormat="1" ht="18.95" customHeight="1" spans="1:7">
      <c r="A8" s="50" t="s">
        <v>572</v>
      </c>
      <c r="B8" s="51"/>
      <c r="C8" s="51"/>
      <c r="D8" s="52"/>
      <c r="E8" s="51"/>
      <c r="F8" s="53"/>
      <c r="G8" s="54"/>
    </row>
    <row r="9" ht="18.95" customHeight="1" spans="1:7">
      <c r="A9" s="48" t="s">
        <v>636</v>
      </c>
      <c r="B9" s="44"/>
      <c r="C9" s="44"/>
      <c r="D9" s="45"/>
      <c r="E9" s="44"/>
      <c r="F9" s="46"/>
      <c r="G9" s="55"/>
    </row>
    <row r="10" s="20" customFormat="1" ht="18.95" customHeight="1" spans="1:7">
      <c r="A10" s="50" t="s">
        <v>572</v>
      </c>
      <c r="B10" s="51"/>
      <c r="C10" s="51"/>
      <c r="D10" s="52"/>
      <c r="E10" s="51"/>
      <c r="F10" s="53"/>
      <c r="G10" s="55"/>
    </row>
    <row r="11" ht="18.95" customHeight="1" spans="1:7">
      <c r="A11" s="48" t="s">
        <v>637</v>
      </c>
      <c r="B11" s="44"/>
      <c r="C11" s="56"/>
      <c r="D11" s="45"/>
      <c r="E11" s="56"/>
      <c r="F11" s="46"/>
      <c r="G11" s="55"/>
    </row>
    <row r="12" s="20" customFormat="1" ht="18.95" customHeight="1" spans="1:7">
      <c r="A12" s="50" t="s">
        <v>572</v>
      </c>
      <c r="B12" s="51"/>
      <c r="C12" s="51"/>
      <c r="D12" s="52"/>
      <c r="E12" s="57"/>
      <c r="F12" s="53"/>
      <c r="G12" s="55"/>
    </row>
    <row r="13" ht="18.95" customHeight="1" spans="1:7">
      <c r="A13" s="48" t="s">
        <v>638</v>
      </c>
      <c r="B13" s="44"/>
      <c r="C13" s="44"/>
      <c r="D13" s="45"/>
      <c r="E13" s="44"/>
      <c r="F13" s="46"/>
      <c r="G13" s="49"/>
    </row>
    <row r="14" s="20" customFormat="1" ht="18.95" customHeight="1" spans="1:7">
      <c r="A14" s="50" t="s">
        <v>572</v>
      </c>
      <c r="B14" s="51"/>
      <c r="C14" s="51"/>
      <c r="D14" s="52"/>
      <c r="E14" s="51"/>
      <c r="F14" s="53"/>
      <c r="G14" s="49"/>
    </row>
    <row r="15" ht="18.95" customHeight="1" spans="1:7">
      <c r="A15" s="48" t="s">
        <v>639</v>
      </c>
      <c r="B15" s="44"/>
      <c r="C15" s="44"/>
      <c r="D15" s="45"/>
      <c r="E15" s="44"/>
      <c r="F15" s="46"/>
      <c r="G15" s="58"/>
    </row>
    <row r="16" ht="18.95" customHeight="1" spans="1:7">
      <c r="A16" s="50" t="s">
        <v>572</v>
      </c>
      <c r="B16" s="44"/>
      <c r="C16" s="44"/>
      <c r="D16" s="45"/>
      <c r="E16" s="44"/>
      <c r="F16" s="46"/>
      <c r="G16" s="58"/>
    </row>
    <row r="17" ht="18.95" customHeight="1" spans="1:7">
      <c r="A17" s="59" t="s">
        <v>640</v>
      </c>
      <c r="B17" s="60">
        <f>B18+B19</f>
        <v>52696.63</v>
      </c>
      <c r="C17" s="60">
        <f>C18+C19</f>
        <v>53496</v>
      </c>
      <c r="D17" s="61">
        <f>C17/B17*100%</f>
        <v>1.0152</v>
      </c>
      <c r="E17" s="60">
        <f>E18+E19</f>
        <v>53631</v>
      </c>
      <c r="F17" s="61">
        <f>E17/B17*100%</f>
        <v>1.0177</v>
      </c>
      <c r="G17" s="58"/>
    </row>
    <row r="18" s="20" customFormat="1" ht="18.95" customHeight="1" spans="1:7">
      <c r="A18" s="62" t="s">
        <v>641</v>
      </c>
      <c r="B18" s="60">
        <v>47224.83</v>
      </c>
      <c r="C18" s="60">
        <v>48891</v>
      </c>
      <c r="D18" s="61">
        <f>C18/B18*100%</f>
        <v>1.0353</v>
      </c>
      <c r="E18" s="60">
        <v>52430</v>
      </c>
      <c r="F18" s="61">
        <f>E18/B18*100%</f>
        <v>1.1102</v>
      </c>
      <c r="G18" s="58"/>
    </row>
    <row r="19" s="20" customFormat="1" ht="18.95" customHeight="1" spans="1:7">
      <c r="A19" s="62" t="s">
        <v>642</v>
      </c>
      <c r="B19" s="60">
        <v>5471.8</v>
      </c>
      <c r="C19" s="60">
        <v>4605</v>
      </c>
      <c r="D19" s="61">
        <f>C19/B19*100%</f>
        <v>0.8416</v>
      </c>
      <c r="E19" s="60">
        <v>1201</v>
      </c>
      <c r="F19" s="61">
        <f>E19/B19*100%</f>
        <v>0.2195</v>
      </c>
      <c r="G19" s="58"/>
    </row>
    <row r="20" ht="18.95" customHeight="1" spans="1:6">
      <c r="A20" s="63" t="s">
        <v>580</v>
      </c>
      <c r="B20" s="63"/>
      <c r="C20" s="63"/>
      <c r="D20" s="63"/>
      <c r="E20" s="63"/>
      <c r="F20" s="63"/>
    </row>
  </sheetData>
  <mergeCells count="8">
    <mergeCell ref="A2:F2"/>
    <mergeCell ref="B4:C4"/>
    <mergeCell ref="A20:F20"/>
    <mergeCell ref="A4:A5"/>
    <mergeCell ref="D4:D5"/>
    <mergeCell ref="E4:E5"/>
    <mergeCell ref="F4:F5"/>
    <mergeCell ref="G4:G5"/>
  </mergeCells>
  <pageMargins left="0.75" right="0.75" top="1" bottom="1" header="0.5" footer="0.5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8" workbookViewId="0">
      <selection activeCell="C10" sqref="C10"/>
    </sheetView>
  </sheetViews>
  <sheetFormatPr defaultColWidth="9" defaultRowHeight="15.75" outlineLevelCol="5"/>
  <cols>
    <col min="1" max="1" width="36.25" style="1" customWidth="1"/>
    <col min="2" max="2" width="11.5" style="1" customWidth="1"/>
    <col min="3" max="3" width="9" style="1"/>
    <col min="4" max="4" width="13.125" style="1" customWidth="1"/>
    <col min="5" max="5" width="14.625" style="1" customWidth="1"/>
    <col min="6" max="6" width="52" style="1" customWidth="1"/>
    <col min="7" max="256" width="9" style="1"/>
    <col min="257" max="257" width="36.25" style="1" customWidth="1"/>
    <col min="258" max="258" width="74.875" style="1" customWidth="1"/>
    <col min="259" max="512" width="9" style="1"/>
    <col min="513" max="513" width="36.25" style="1" customWidth="1"/>
    <col min="514" max="514" width="74.875" style="1" customWidth="1"/>
    <col min="515" max="768" width="9" style="1"/>
    <col min="769" max="769" width="36.25" style="1" customWidth="1"/>
    <col min="770" max="770" width="74.875" style="1" customWidth="1"/>
    <col min="771" max="1024" width="9" style="1"/>
    <col min="1025" max="1025" width="36.25" style="1" customWidth="1"/>
    <col min="1026" max="1026" width="74.875" style="1" customWidth="1"/>
    <col min="1027" max="1280" width="9" style="1"/>
    <col min="1281" max="1281" width="36.25" style="1" customWidth="1"/>
    <col min="1282" max="1282" width="74.875" style="1" customWidth="1"/>
    <col min="1283" max="1536" width="9" style="1"/>
    <col min="1537" max="1537" width="36.25" style="1" customWidth="1"/>
    <col min="1538" max="1538" width="74.875" style="1" customWidth="1"/>
    <col min="1539" max="1792" width="9" style="1"/>
    <col min="1793" max="1793" width="36.25" style="1" customWidth="1"/>
    <col min="1794" max="1794" width="74.875" style="1" customWidth="1"/>
    <col min="1795" max="2048" width="9" style="1"/>
    <col min="2049" max="2049" width="36.25" style="1" customWidth="1"/>
    <col min="2050" max="2050" width="74.875" style="1" customWidth="1"/>
    <col min="2051" max="2304" width="9" style="1"/>
    <col min="2305" max="2305" width="36.25" style="1" customWidth="1"/>
    <col min="2306" max="2306" width="74.875" style="1" customWidth="1"/>
    <col min="2307" max="2560" width="9" style="1"/>
    <col min="2561" max="2561" width="36.25" style="1" customWidth="1"/>
    <col min="2562" max="2562" width="74.875" style="1" customWidth="1"/>
    <col min="2563" max="2816" width="9" style="1"/>
    <col min="2817" max="2817" width="36.25" style="1" customWidth="1"/>
    <col min="2818" max="2818" width="74.875" style="1" customWidth="1"/>
    <col min="2819" max="3072" width="9" style="1"/>
    <col min="3073" max="3073" width="36.25" style="1" customWidth="1"/>
    <col min="3074" max="3074" width="74.875" style="1" customWidth="1"/>
    <col min="3075" max="3328" width="9" style="1"/>
    <col min="3329" max="3329" width="36.25" style="1" customWidth="1"/>
    <col min="3330" max="3330" width="74.875" style="1" customWidth="1"/>
    <col min="3331" max="3584" width="9" style="1"/>
    <col min="3585" max="3585" width="36.25" style="1" customWidth="1"/>
    <col min="3586" max="3586" width="74.875" style="1" customWidth="1"/>
    <col min="3587" max="3840" width="9" style="1"/>
    <col min="3841" max="3841" width="36.25" style="1" customWidth="1"/>
    <col min="3842" max="3842" width="74.875" style="1" customWidth="1"/>
    <col min="3843" max="4096" width="9" style="1"/>
    <col min="4097" max="4097" width="36.25" style="1" customWidth="1"/>
    <col min="4098" max="4098" width="74.875" style="1" customWidth="1"/>
    <col min="4099" max="4352" width="9" style="1"/>
    <col min="4353" max="4353" width="36.25" style="1" customWidth="1"/>
    <col min="4354" max="4354" width="74.875" style="1" customWidth="1"/>
    <col min="4355" max="4608" width="9" style="1"/>
    <col min="4609" max="4609" width="36.25" style="1" customWidth="1"/>
    <col min="4610" max="4610" width="74.875" style="1" customWidth="1"/>
    <col min="4611" max="4864" width="9" style="1"/>
    <col min="4865" max="4865" width="36.25" style="1" customWidth="1"/>
    <col min="4866" max="4866" width="74.875" style="1" customWidth="1"/>
    <col min="4867" max="5120" width="9" style="1"/>
    <col min="5121" max="5121" width="36.25" style="1" customWidth="1"/>
    <col min="5122" max="5122" width="74.875" style="1" customWidth="1"/>
    <col min="5123" max="5376" width="9" style="1"/>
    <col min="5377" max="5377" width="36.25" style="1" customWidth="1"/>
    <col min="5378" max="5378" width="74.875" style="1" customWidth="1"/>
    <col min="5379" max="5632" width="9" style="1"/>
    <col min="5633" max="5633" width="36.25" style="1" customWidth="1"/>
    <col min="5634" max="5634" width="74.875" style="1" customWidth="1"/>
    <col min="5635" max="5888" width="9" style="1"/>
    <col min="5889" max="5889" width="36.25" style="1" customWidth="1"/>
    <col min="5890" max="5890" width="74.875" style="1" customWidth="1"/>
    <col min="5891" max="6144" width="9" style="1"/>
    <col min="6145" max="6145" width="36.25" style="1" customWidth="1"/>
    <col min="6146" max="6146" width="74.875" style="1" customWidth="1"/>
    <col min="6147" max="6400" width="9" style="1"/>
    <col min="6401" max="6401" width="36.25" style="1" customWidth="1"/>
    <col min="6402" max="6402" width="74.875" style="1" customWidth="1"/>
    <col min="6403" max="6656" width="9" style="1"/>
    <col min="6657" max="6657" width="36.25" style="1" customWidth="1"/>
    <col min="6658" max="6658" width="74.875" style="1" customWidth="1"/>
    <col min="6659" max="6912" width="9" style="1"/>
    <col min="6913" max="6913" width="36.25" style="1" customWidth="1"/>
    <col min="6914" max="6914" width="74.875" style="1" customWidth="1"/>
    <col min="6915" max="7168" width="9" style="1"/>
    <col min="7169" max="7169" width="36.25" style="1" customWidth="1"/>
    <col min="7170" max="7170" width="74.875" style="1" customWidth="1"/>
    <col min="7171" max="7424" width="9" style="1"/>
    <col min="7425" max="7425" width="36.25" style="1" customWidth="1"/>
    <col min="7426" max="7426" width="74.875" style="1" customWidth="1"/>
    <col min="7427" max="7680" width="9" style="1"/>
    <col min="7681" max="7681" width="36.25" style="1" customWidth="1"/>
    <col min="7682" max="7682" width="74.875" style="1" customWidth="1"/>
    <col min="7683" max="7936" width="9" style="1"/>
    <col min="7937" max="7937" width="36.25" style="1" customWidth="1"/>
    <col min="7938" max="7938" width="74.875" style="1" customWidth="1"/>
    <col min="7939" max="8192" width="9" style="1"/>
    <col min="8193" max="8193" width="36.25" style="1" customWidth="1"/>
    <col min="8194" max="8194" width="74.875" style="1" customWidth="1"/>
    <col min="8195" max="8448" width="9" style="1"/>
    <col min="8449" max="8449" width="36.25" style="1" customWidth="1"/>
    <col min="8450" max="8450" width="74.875" style="1" customWidth="1"/>
    <col min="8451" max="8704" width="9" style="1"/>
    <col min="8705" max="8705" width="36.25" style="1" customWidth="1"/>
    <col min="8706" max="8706" width="74.875" style="1" customWidth="1"/>
    <col min="8707" max="8960" width="9" style="1"/>
    <col min="8961" max="8961" width="36.25" style="1" customWidth="1"/>
    <col min="8962" max="8962" width="74.875" style="1" customWidth="1"/>
    <col min="8963" max="9216" width="9" style="1"/>
    <col min="9217" max="9217" width="36.25" style="1" customWidth="1"/>
    <col min="9218" max="9218" width="74.875" style="1" customWidth="1"/>
    <col min="9219" max="9472" width="9" style="1"/>
    <col min="9473" max="9473" width="36.25" style="1" customWidth="1"/>
    <col min="9474" max="9474" width="74.875" style="1" customWidth="1"/>
    <col min="9475" max="9728" width="9" style="1"/>
    <col min="9729" max="9729" width="36.25" style="1" customWidth="1"/>
    <col min="9730" max="9730" width="74.875" style="1" customWidth="1"/>
    <col min="9731" max="9984" width="9" style="1"/>
    <col min="9985" max="9985" width="36.25" style="1" customWidth="1"/>
    <col min="9986" max="9986" width="74.875" style="1" customWidth="1"/>
    <col min="9987" max="10240" width="9" style="1"/>
    <col min="10241" max="10241" width="36.25" style="1" customWidth="1"/>
    <col min="10242" max="10242" width="74.875" style="1" customWidth="1"/>
    <col min="10243" max="10496" width="9" style="1"/>
    <col min="10497" max="10497" width="36.25" style="1" customWidth="1"/>
    <col min="10498" max="10498" width="74.875" style="1" customWidth="1"/>
    <col min="10499" max="10752" width="9" style="1"/>
    <col min="10753" max="10753" width="36.25" style="1" customWidth="1"/>
    <col min="10754" max="10754" width="74.875" style="1" customWidth="1"/>
    <col min="10755" max="11008" width="9" style="1"/>
    <col min="11009" max="11009" width="36.25" style="1" customWidth="1"/>
    <col min="11010" max="11010" width="74.875" style="1" customWidth="1"/>
    <col min="11011" max="11264" width="9" style="1"/>
    <col min="11265" max="11265" width="36.25" style="1" customWidth="1"/>
    <col min="11266" max="11266" width="74.875" style="1" customWidth="1"/>
    <col min="11267" max="11520" width="9" style="1"/>
    <col min="11521" max="11521" width="36.25" style="1" customWidth="1"/>
    <col min="11522" max="11522" width="74.875" style="1" customWidth="1"/>
    <col min="11523" max="11776" width="9" style="1"/>
    <col min="11777" max="11777" width="36.25" style="1" customWidth="1"/>
    <col min="11778" max="11778" width="74.875" style="1" customWidth="1"/>
    <col min="11779" max="12032" width="9" style="1"/>
    <col min="12033" max="12033" width="36.25" style="1" customWidth="1"/>
    <col min="12034" max="12034" width="74.875" style="1" customWidth="1"/>
    <col min="12035" max="12288" width="9" style="1"/>
    <col min="12289" max="12289" width="36.25" style="1" customWidth="1"/>
    <col min="12290" max="12290" width="74.875" style="1" customWidth="1"/>
    <col min="12291" max="12544" width="9" style="1"/>
    <col min="12545" max="12545" width="36.25" style="1" customWidth="1"/>
    <col min="12546" max="12546" width="74.875" style="1" customWidth="1"/>
    <col min="12547" max="12800" width="9" style="1"/>
    <col min="12801" max="12801" width="36.25" style="1" customWidth="1"/>
    <col min="12802" max="12802" width="74.875" style="1" customWidth="1"/>
    <col min="12803" max="13056" width="9" style="1"/>
    <col min="13057" max="13057" width="36.25" style="1" customWidth="1"/>
    <col min="13058" max="13058" width="74.875" style="1" customWidth="1"/>
    <col min="13059" max="13312" width="9" style="1"/>
    <col min="13313" max="13313" width="36.25" style="1" customWidth="1"/>
    <col min="13314" max="13314" width="74.875" style="1" customWidth="1"/>
    <col min="13315" max="13568" width="9" style="1"/>
    <col min="13569" max="13569" width="36.25" style="1" customWidth="1"/>
    <col min="13570" max="13570" width="74.875" style="1" customWidth="1"/>
    <col min="13571" max="13824" width="9" style="1"/>
    <col min="13825" max="13825" width="36.25" style="1" customWidth="1"/>
    <col min="13826" max="13826" width="74.875" style="1" customWidth="1"/>
    <col min="13827" max="14080" width="9" style="1"/>
    <col min="14081" max="14081" width="36.25" style="1" customWidth="1"/>
    <col min="14082" max="14082" width="74.875" style="1" customWidth="1"/>
    <col min="14083" max="14336" width="9" style="1"/>
    <col min="14337" max="14337" width="36.25" style="1" customWidth="1"/>
    <col min="14338" max="14338" width="74.875" style="1" customWidth="1"/>
    <col min="14339" max="14592" width="9" style="1"/>
    <col min="14593" max="14593" width="36.25" style="1" customWidth="1"/>
    <col min="14594" max="14594" width="74.875" style="1" customWidth="1"/>
    <col min="14595" max="14848" width="9" style="1"/>
    <col min="14849" max="14849" width="36.25" style="1" customWidth="1"/>
    <col min="14850" max="14850" width="74.875" style="1" customWidth="1"/>
    <col min="14851" max="15104" width="9" style="1"/>
    <col min="15105" max="15105" width="36.25" style="1" customWidth="1"/>
    <col min="15106" max="15106" width="74.875" style="1" customWidth="1"/>
    <col min="15107" max="15360" width="9" style="1"/>
    <col min="15361" max="15361" width="36.25" style="1" customWidth="1"/>
    <col min="15362" max="15362" width="74.875" style="1" customWidth="1"/>
    <col min="15363" max="15616" width="9" style="1"/>
    <col min="15617" max="15617" width="36.25" style="1" customWidth="1"/>
    <col min="15618" max="15618" width="74.875" style="1" customWidth="1"/>
    <col min="15619" max="15872" width="9" style="1"/>
    <col min="15873" max="15873" width="36.25" style="1" customWidth="1"/>
    <col min="15874" max="15874" width="74.875" style="1" customWidth="1"/>
    <col min="15875" max="16128" width="9" style="1"/>
    <col min="16129" max="16129" width="36.25" style="1" customWidth="1"/>
    <col min="16130" max="16130" width="74.875" style="1" customWidth="1"/>
    <col min="16131" max="16384" width="9" style="1"/>
  </cols>
  <sheetData>
    <row r="1" ht="24" spans="1:6">
      <c r="A1" s="2" t="s">
        <v>643</v>
      </c>
      <c r="B1" s="3"/>
      <c r="C1" s="3"/>
      <c r="D1" s="3"/>
      <c r="E1" s="3"/>
      <c r="F1" s="3"/>
    </row>
    <row r="2" ht="23.25" spans="1:6">
      <c r="A2" s="4"/>
      <c r="B2" s="4"/>
      <c r="F2" s="1" t="s">
        <v>644</v>
      </c>
    </row>
    <row r="3" spans="1:1">
      <c r="A3" s="1" t="s">
        <v>645</v>
      </c>
    </row>
    <row r="4" spans="1:1">
      <c r="A4" s="1" t="s">
        <v>646</v>
      </c>
    </row>
    <row r="5" spans="1:1">
      <c r="A5" s="1" t="s">
        <v>647</v>
      </c>
    </row>
    <row r="6" spans="1:1">
      <c r="A6" s="1" t="s">
        <v>648</v>
      </c>
    </row>
    <row r="7" spans="1:1">
      <c r="A7" s="1" t="s">
        <v>649</v>
      </c>
    </row>
    <row r="8" ht="36.75" spans="1:6">
      <c r="A8" s="5" t="s">
        <v>650</v>
      </c>
      <c r="B8" s="6" t="s">
        <v>651</v>
      </c>
      <c r="C8" s="6" t="s">
        <v>652</v>
      </c>
      <c r="D8" s="6" t="s">
        <v>653</v>
      </c>
      <c r="E8" s="7" t="s">
        <v>654</v>
      </c>
      <c r="F8" s="8" t="s">
        <v>655</v>
      </c>
    </row>
    <row r="9" spans="1:6">
      <c r="A9" s="5" t="s">
        <v>656</v>
      </c>
      <c r="B9" s="9">
        <f>SUM(B10:B12)</f>
        <v>3417</v>
      </c>
      <c r="C9" s="9">
        <f>SUM(C10:C12)</f>
        <v>3382</v>
      </c>
      <c r="D9" s="10">
        <f>(C9-B9)/B9*100</f>
        <v>-1.02</v>
      </c>
      <c r="E9" s="7"/>
      <c r="F9" s="8"/>
    </row>
    <row r="10" ht="48" customHeight="1" spans="1:6">
      <c r="A10" s="11" t="s">
        <v>657</v>
      </c>
      <c r="B10" s="12"/>
      <c r="C10" s="13"/>
      <c r="D10" s="10" t="e">
        <f t="shared" ref="D10:D14" si="0">(C10-B10)/B10*100</f>
        <v>#DIV/0!</v>
      </c>
      <c r="E10" s="11"/>
      <c r="F10" s="14" t="s">
        <v>658</v>
      </c>
    </row>
    <row r="11" ht="78" customHeight="1" spans="1:6">
      <c r="A11" s="11" t="s">
        <v>659</v>
      </c>
      <c r="B11" s="13">
        <v>0</v>
      </c>
      <c r="C11" s="13">
        <v>0</v>
      </c>
      <c r="D11" s="10">
        <v>0</v>
      </c>
      <c r="E11" s="15" t="s">
        <v>660</v>
      </c>
      <c r="F11" s="14" t="s">
        <v>661</v>
      </c>
    </row>
    <row r="12" ht="26.25" customHeight="1" spans="1:6">
      <c r="A12" s="11" t="s">
        <v>662</v>
      </c>
      <c r="B12" s="13">
        <v>3417</v>
      </c>
      <c r="C12" s="13">
        <v>3382</v>
      </c>
      <c r="D12" s="10">
        <f t="shared" si="0"/>
        <v>-1.02</v>
      </c>
      <c r="E12" s="11"/>
      <c r="F12" s="14"/>
    </row>
    <row r="13" ht="98" customHeight="1" spans="1:6">
      <c r="A13" s="11" t="s">
        <v>663</v>
      </c>
      <c r="B13" s="13">
        <v>3417</v>
      </c>
      <c r="C13" s="13">
        <v>3382</v>
      </c>
      <c r="D13" s="10">
        <f t="shared" si="0"/>
        <v>-1.02</v>
      </c>
      <c r="E13" s="15" t="s">
        <v>664</v>
      </c>
      <c r="F13" s="14" t="s">
        <v>665</v>
      </c>
    </row>
    <row r="14" ht="68.25" customHeight="1" spans="1:6">
      <c r="A14" s="11" t="s">
        <v>666</v>
      </c>
      <c r="B14" s="16">
        <v>0</v>
      </c>
      <c r="C14" s="17">
        <v>0</v>
      </c>
      <c r="D14" s="10">
        <v>0</v>
      </c>
      <c r="E14" s="11"/>
      <c r="F14" s="18" t="s">
        <v>667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9" workbookViewId="0">
      <selection activeCell="I161" sqref="I16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4"/>
  <sheetViews>
    <sheetView workbookViewId="0">
      <selection activeCell="F5" sqref="F5"/>
    </sheetView>
  </sheetViews>
  <sheetFormatPr defaultColWidth="9" defaultRowHeight="15" outlineLevelCol="3"/>
  <cols>
    <col min="1" max="1" width="15.75" style="184" customWidth="1"/>
    <col min="2" max="2" width="34.875" style="184" customWidth="1"/>
    <col min="3" max="3" width="17.625" style="184" customWidth="1"/>
    <col min="4" max="5" width="9" style="158"/>
    <col min="6" max="8" width="15.625" style="158" customWidth="1"/>
    <col min="9" max="16384" width="9" style="158"/>
  </cols>
  <sheetData>
    <row r="1" spans="1:1">
      <c r="A1" s="184" t="s">
        <v>34</v>
      </c>
    </row>
    <row r="2" ht="34.5" customHeight="1" spans="1:3">
      <c r="A2" s="231" t="s">
        <v>35</v>
      </c>
      <c r="B2" s="186"/>
      <c r="C2" s="186"/>
    </row>
    <row r="3" ht="13.5" customHeight="1" spans="1:3">
      <c r="A3" s="232" t="s">
        <v>36</v>
      </c>
      <c r="B3" s="232"/>
      <c r="C3" s="233" t="s">
        <v>37</v>
      </c>
    </row>
    <row r="4" ht="27" customHeight="1" spans="1:3">
      <c r="A4" s="234" t="s">
        <v>38</v>
      </c>
      <c r="B4" s="234" t="s">
        <v>39</v>
      </c>
      <c r="C4" s="234" t="s">
        <v>40</v>
      </c>
    </row>
    <row r="5" ht="16.5" customHeight="1" spans="1:3">
      <c r="A5" s="235" t="s">
        <v>41</v>
      </c>
      <c r="B5" s="235">
        <v>1</v>
      </c>
      <c r="C5" s="235">
        <v>2</v>
      </c>
    </row>
    <row r="6" s="214" customFormat="1" ht="19.5" customHeight="1" spans="1:3">
      <c r="A6" s="236"/>
      <c r="B6" s="237" t="s">
        <v>42</v>
      </c>
      <c r="C6" s="238">
        <f>C7+C104+C110+C121+C148+C159+C183+C241+C279+C299+C317+C371+C384+C397+C405+C419+C429+C435+C449+C452</f>
        <v>1090523</v>
      </c>
    </row>
    <row r="7" s="230" customFormat="1" ht="17" customHeight="1" spans="1:3">
      <c r="A7" s="236">
        <v>201</v>
      </c>
      <c r="B7" s="237" t="s">
        <v>43</v>
      </c>
      <c r="C7" s="238">
        <f>C8+C13+C18+C23+C27+C32+C38+C40+C44+C49+C53+C56+C59+C63+C68+C72+C75+C79+C82+C85+C94+C98+C102</f>
        <v>66870</v>
      </c>
    </row>
    <row r="8" s="230" customFormat="1" ht="17" customHeight="1" spans="1:3">
      <c r="A8" s="236">
        <v>20101</v>
      </c>
      <c r="B8" s="237" t="s">
        <v>44</v>
      </c>
      <c r="C8" s="238">
        <f>SUM(C9:C12)</f>
        <v>946</v>
      </c>
    </row>
    <row r="9" s="230" customFormat="1" ht="17" customHeight="1" spans="1:3">
      <c r="A9" s="236">
        <v>2010101</v>
      </c>
      <c r="B9" s="239" t="s">
        <v>45</v>
      </c>
      <c r="C9" s="238">
        <v>620</v>
      </c>
    </row>
    <row r="10" s="230" customFormat="1" ht="17" customHeight="1" spans="1:3">
      <c r="A10" s="236">
        <v>2010102</v>
      </c>
      <c r="B10" s="239" t="s">
        <v>46</v>
      </c>
      <c r="C10" s="238">
        <v>194</v>
      </c>
    </row>
    <row r="11" s="230" customFormat="1" ht="17" customHeight="1" spans="1:3">
      <c r="A11" s="236">
        <v>2010104</v>
      </c>
      <c r="B11" s="239" t="s">
        <v>47</v>
      </c>
      <c r="C11" s="238">
        <v>130</v>
      </c>
    </row>
    <row r="12" s="230" customFormat="1" ht="17" customHeight="1" spans="1:3">
      <c r="A12" s="236">
        <v>2010199</v>
      </c>
      <c r="B12" s="239" t="s">
        <v>48</v>
      </c>
      <c r="C12" s="238">
        <v>2</v>
      </c>
    </row>
    <row r="13" s="230" customFormat="1" ht="17" customHeight="1" spans="1:3">
      <c r="A13" s="236">
        <v>20102</v>
      </c>
      <c r="B13" s="237" t="s">
        <v>49</v>
      </c>
      <c r="C13" s="238">
        <f>SUM(C14:C17)</f>
        <v>640</v>
      </c>
    </row>
    <row r="14" s="230" customFormat="1" ht="17" customHeight="1" spans="1:3">
      <c r="A14" s="236">
        <v>2010201</v>
      </c>
      <c r="B14" s="239" t="s">
        <v>45</v>
      </c>
      <c r="C14" s="238">
        <v>432</v>
      </c>
    </row>
    <row r="15" s="230" customFormat="1" ht="17" customHeight="1" spans="1:3">
      <c r="A15" s="236">
        <v>2010202</v>
      </c>
      <c r="B15" s="239" t="s">
        <v>46</v>
      </c>
      <c r="C15" s="238">
        <v>163</v>
      </c>
    </row>
    <row r="16" s="230" customFormat="1" ht="17" customHeight="1" spans="1:3">
      <c r="A16" s="236">
        <v>2010204</v>
      </c>
      <c r="B16" s="239" t="s">
        <v>50</v>
      </c>
      <c r="C16" s="238">
        <v>38</v>
      </c>
    </row>
    <row r="17" s="230" customFormat="1" ht="17" customHeight="1" spans="1:3">
      <c r="A17" s="236">
        <v>2010299</v>
      </c>
      <c r="B17" s="239" t="s">
        <v>51</v>
      </c>
      <c r="C17" s="238">
        <v>7</v>
      </c>
    </row>
    <row r="18" s="230" customFormat="1" ht="17" customHeight="1" spans="1:3">
      <c r="A18" s="236">
        <v>20103</v>
      </c>
      <c r="B18" s="237" t="s">
        <v>52</v>
      </c>
      <c r="C18" s="238">
        <f>SUM(C19:C22)</f>
        <v>32393</v>
      </c>
    </row>
    <row r="19" s="230" customFormat="1" ht="17" customHeight="1" spans="1:3">
      <c r="A19" s="236">
        <v>2010301</v>
      </c>
      <c r="B19" s="239" t="s">
        <v>45</v>
      </c>
      <c r="C19" s="238">
        <v>23708</v>
      </c>
    </row>
    <row r="20" s="230" customFormat="1" ht="17" customHeight="1" spans="1:3">
      <c r="A20" s="236">
        <v>2010302</v>
      </c>
      <c r="B20" s="239" t="s">
        <v>46</v>
      </c>
      <c r="C20" s="238">
        <v>2881</v>
      </c>
    </row>
    <row r="21" s="230" customFormat="1" ht="17" customHeight="1" spans="1:3">
      <c r="A21" s="236">
        <v>2010350</v>
      </c>
      <c r="B21" s="239" t="s">
        <v>53</v>
      </c>
      <c r="C21" s="238">
        <v>1854</v>
      </c>
    </row>
    <row r="22" s="230" customFormat="1" ht="17" customHeight="1" spans="1:3">
      <c r="A22" s="236">
        <v>2010399</v>
      </c>
      <c r="B22" s="239" t="s">
        <v>54</v>
      </c>
      <c r="C22" s="238">
        <v>3950</v>
      </c>
    </row>
    <row r="23" s="230" customFormat="1" ht="17" customHeight="1" spans="1:3">
      <c r="A23" s="236">
        <v>20104</v>
      </c>
      <c r="B23" s="237" t="s">
        <v>55</v>
      </c>
      <c r="C23" s="238">
        <f>SUM(C24:C26)</f>
        <v>8072</v>
      </c>
    </row>
    <row r="24" s="230" customFormat="1" ht="17" customHeight="1" spans="1:3">
      <c r="A24" s="236">
        <v>2010401</v>
      </c>
      <c r="B24" s="239" t="s">
        <v>45</v>
      </c>
      <c r="C24" s="238">
        <v>408</v>
      </c>
    </row>
    <row r="25" s="230" customFormat="1" ht="17" customHeight="1" spans="1:3">
      <c r="A25" s="236">
        <v>2010450</v>
      </c>
      <c r="B25" s="239" t="s">
        <v>53</v>
      </c>
      <c r="C25" s="238">
        <v>371</v>
      </c>
    </row>
    <row r="26" s="230" customFormat="1" ht="17" customHeight="1" spans="1:3">
      <c r="A26" s="236">
        <v>2010499</v>
      </c>
      <c r="B26" s="239" t="s">
        <v>56</v>
      </c>
      <c r="C26" s="238">
        <v>7293</v>
      </c>
    </row>
    <row r="27" s="230" customFormat="1" ht="17" customHeight="1" spans="1:3">
      <c r="A27" s="236">
        <v>20105</v>
      </c>
      <c r="B27" s="237" t="s">
        <v>57</v>
      </c>
      <c r="C27" s="238">
        <f>SUM(C28:C31)</f>
        <v>1623</v>
      </c>
    </row>
    <row r="28" s="230" customFormat="1" ht="17" customHeight="1" spans="1:3">
      <c r="A28" s="236">
        <v>2010501</v>
      </c>
      <c r="B28" s="239" t="s">
        <v>45</v>
      </c>
      <c r="C28" s="238">
        <v>1342</v>
      </c>
    </row>
    <row r="29" s="230" customFormat="1" ht="17" customHeight="1" spans="1:3">
      <c r="A29" s="236">
        <v>2010505</v>
      </c>
      <c r="B29" s="239" t="s">
        <v>58</v>
      </c>
      <c r="C29" s="238">
        <v>72</v>
      </c>
    </row>
    <row r="30" s="230" customFormat="1" ht="17" customHeight="1" spans="1:3">
      <c r="A30" s="236">
        <v>2010507</v>
      </c>
      <c r="B30" s="239" t="s">
        <v>59</v>
      </c>
      <c r="C30" s="238">
        <v>161</v>
      </c>
    </row>
    <row r="31" s="230" customFormat="1" ht="17" customHeight="1" spans="1:3">
      <c r="A31" s="236">
        <v>2010508</v>
      </c>
      <c r="B31" s="239" t="s">
        <v>60</v>
      </c>
      <c r="C31" s="238">
        <v>48</v>
      </c>
    </row>
    <row r="32" s="230" customFormat="1" ht="17" customHeight="1" spans="1:3">
      <c r="A32" s="236">
        <v>20106</v>
      </c>
      <c r="B32" s="237" t="s">
        <v>61</v>
      </c>
      <c r="C32" s="238">
        <f>SUM(C33:C37)</f>
        <v>2534</v>
      </c>
    </row>
    <row r="33" s="230" customFormat="1" ht="17" customHeight="1" spans="1:3">
      <c r="A33" s="236">
        <v>2010601</v>
      </c>
      <c r="B33" s="239" t="s">
        <v>45</v>
      </c>
      <c r="C33" s="238">
        <v>943</v>
      </c>
    </row>
    <row r="34" s="230" customFormat="1" ht="17" customHeight="1" spans="1:3">
      <c r="A34" s="236">
        <v>2010602</v>
      </c>
      <c r="B34" s="239" t="s">
        <v>46</v>
      </c>
      <c r="C34" s="238">
        <v>8</v>
      </c>
    </row>
    <row r="35" s="230" customFormat="1" ht="17" customHeight="1" spans="1:3">
      <c r="A35" s="236">
        <v>2010605</v>
      </c>
      <c r="B35" s="239" t="s">
        <v>62</v>
      </c>
      <c r="C35" s="238">
        <v>90</v>
      </c>
    </row>
    <row r="36" s="230" customFormat="1" ht="17" customHeight="1" spans="1:3">
      <c r="A36" s="236">
        <v>2010650</v>
      </c>
      <c r="B36" s="239" t="s">
        <v>53</v>
      </c>
      <c r="C36" s="238">
        <v>1465</v>
      </c>
    </row>
    <row r="37" s="230" customFormat="1" ht="17" customHeight="1" spans="1:3">
      <c r="A37" s="236">
        <v>2010699</v>
      </c>
      <c r="B37" s="239" t="s">
        <v>63</v>
      </c>
      <c r="C37" s="238">
        <v>28</v>
      </c>
    </row>
    <row r="38" s="230" customFormat="1" ht="17" customHeight="1" spans="1:3">
      <c r="A38" s="236">
        <v>20107</v>
      </c>
      <c r="B38" s="237" t="s">
        <v>64</v>
      </c>
      <c r="C38" s="238">
        <f>SUM(C39:C39)</f>
        <v>33</v>
      </c>
    </row>
    <row r="39" s="230" customFormat="1" ht="17" customHeight="1" spans="1:3">
      <c r="A39" s="236">
        <v>2010701</v>
      </c>
      <c r="B39" s="239" t="s">
        <v>45</v>
      </c>
      <c r="C39" s="238">
        <v>33</v>
      </c>
    </row>
    <row r="40" s="230" customFormat="1" ht="17" customHeight="1" spans="1:3">
      <c r="A40" s="236">
        <v>20111</v>
      </c>
      <c r="B40" s="237" t="s">
        <v>65</v>
      </c>
      <c r="C40" s="238">
        <f>SUM(C41:C43)</f>
        <v>2376</v>
      </c>
    </row>
    <row r="41" s="230" customFormat="1" ht="17" customHeight="1" spans="1:3">
      <c r="A41" s="236">
        <v>2011101</v>
      </c>
      <c r="B41" s="239" t="s">
        <v>45</v>
      </c>
      <c r="C41" s="238">
        <v>1457</v>
      </c>
    </row>
    <row r="42" s="230" customFormat="1" ht="17" customHeight="1" spans="1:3">
      <c r="A42" s="236">
        <v>2011102</v>
      </c>
      <c r="B42" s="239" t="s">
        <v>46</v>
      </c>
      <c r="C42" s="238">
        <v>846</v>
      </c>
    </row>
    <row r="43" s="230" customFormat="1" ht="17" customHeight="1" spans="1:3">
      <c r="A43" s="236">
        <v>2011199</v>
      </c>
      <c r="B43" s="239" t="s">
        <v>66</v>
      </c>
      <c r="C43" s="238">
        <v>73</v>
      </c>
    </row>
    <row r="44" s="230" customFormat="1" ht="17" customHeight="1" spans="1:3">
      <c r="A44" s="236">
        <v>20113</v>
      </c>
      <c r="B44" s="237" t="s">
        <v>67</v>
      </c>
      <c r="C44" s="238">
        <f>SUM(C45:C48)</f>
        <v>1005</v>
      </c>
    </row>
    <row r="45" s="230" customFormat="1" ht="17" customHeight="1" spans="1:3">
      <c r="A45" s="236">
        <v>2011301</v>
      </c>
      <c r="B45" s="239" t="s">
        <v>45</v>
      </c>
      <c r="C45" s="238">
        <v>610</v>
      </c>
    </row>
    <row r="46" s="230" customFormat="1" ht="17" customHeight="1" spans="1:3">
      <c r="A46" s="236">
        <v>2011302</v>
      </c>
      <c r="B46" s="239" t="s">
        <v>46</v>
      </c>
      <c r="C46" s="238">
        <v>46</v>
      </c>
    </row>
    <row r="47" s="230" customFormat="1" ht="17" customHeight="1" spans="1:3">
      <c r="A47" s="236">
        <v>2011308</v>
      </c>
      <c r="B47" s="239" t="s">
        <v>68</v>
      </c>
      <c r="C47" s="238">
        <v>20</v>
      </c>
    </row>
    <row r="48" s="230" customFormat="1" ht="17" customHeight="1" spans="1:3">
      <c r="A48" s="236">
        <v>2011350</v>
      </c>
      <c r="B48" s="239" t="s">
        <v>53</v>
      </c>
      <c r="C48" s="238">
        <v>329</v>
      </c>
    </row>
    <row r="49" s="230" customFormat="1" ht="17" customHeight="1" spans="1:3">
      <c r="A49" s="236">
        <v>20123</v>
      </c>
      <c r="B49" s="237" t="s">
        <v>69</v>
      </c>
      <c r="C49" s="238">
        <f>SUM(C50:C52)</f>
        <v>281</v>
      </c>
    </row>
    <row r="50" s="230" customFormat="1" ht="17" customHeight="1" spans="1:3">
      <c r="A50" s="236">
        <v>2012301</v>
      </c>
      <c r="B50" s="239" t="s">
        <v>45</v>
      </c>
      <c r="C50" s="238">
        <v>219</v>
      </c>
    </row>
    <row r="51" s="230" customFormat="1" ht="17" customHeight="1" spans="1:3">
      <c r="A51" s="236">
        <v>2012304</v>
      </c>
      <c r="B51" s="239" t="s">
        <v>70</v>
      </c>
      <c r="C51" s="238">
        <v>48</v>
      </c>
    </row>
    <row r="52" s="230" customFormat="1" ht="17" customHeight="1" spans="1:3">
      <c r="A52" s="236">
        <v>2012399</v>
      </c>
      <c r="B52" s="239" t="s">
        <v>71</v>
      </c>
      <c r="C52" s="238">
        <v>14</v>
      </c>
    </row>
    <row r="53" s="230" customFormat="1" ht="17" customHeight="1" spans="1:3">
      <c r="A53" s="236">
        <v>20126</v>
      </c>
      <c r="B53" s="237" t="s">
        <v>72</v>
      </c>
      <c r="C53" s="238">
        <f>SUM(C54:C55)</f>
        <v>350</v>
      </c>
    </row>
    <row r="54" s="230" customFormat="1" ht="17" customHeight="1" spans="1:3">
      <c r="A54" s="236">
        <v>2012601</v>
      </c>
      <c r="B54" s="239" t="s">
        <v>45</v>
      </c>
      <c r="C54" s="238">
        <v>253</v>
      </c>
    </row>
    <row r="55" s="230" customFormat="1" ht="17" customHeight="1" spans="1:3">
      <c r="A55" s="236">
        <v>2012602</v>
      </c>
      <c r="B55" s="239" t="s">
        <v>46</v>
      </c>
      <c r="C55" s="238">
        <v>97</v>
      </c>
    </row>
    <row r="56" s="230" customFormat="1" ht="17" customHeight="1" spans="1:3">
      <c r="A56" s="236">
        <v>20128</v>
      </c>
      <c r="B56" s="237" t="s">
        <v>73</v>
      </c>
      <c r="C56" s="238">
        <f>SUM(C57:C58)</f>
        <v>168</v>
      </c>
    </row>
    <row r="57" s="230" customFormat="1" ht="17" customHeight="1" spans="1:3">
      <c r="A57" s="236">
        <v>2012801</v>
      </c>
      <c r="B57" s="239" t="s">
        <v>45</v>
      </c>
      <c r="C57" s="238">
        <v>152</v>
      </c>
    </row>
    <row r="58" s="230" customFormat="1" ht="17" customHeight="1" spans="1:3">
      <c r="A58" s="236">
        <v>2012802</v>
      </c>
      <c r="B58" s="239" t="s">
        <v>46</v>
      </c>
      <c r="C58" s="238">
        <v>16</v>
      </c>
    </row>
    <row r="59" s="230" customFormat="1" ht="17" customHeight="1" spans="1:3">
      <c r="A59" s="236">
        <v>20129</v>
      </c>
      <c r="B59" s="237" t="s">
        <v>74</v>
      </c>
      <c r="C59" s="238">
        <f>SUM(C60:C62)</f>
        <v>1777</v>
      </c>
    </row>
    <row r="60" s="230" customFormat="1" ht="17" customHeight="1" spans="1:3">
      <c r="A60" s="236">
        <v>2012901</v>
      </c>
      <c r="B60" s="239" t="s">
        <v>45</v>
      </c>
      <c r="C60" s="238">
        <v>353</v>
      </c>
    </row>
    <row r="61" s="230" customFormat="1" ht="17" customHeight="1" spans="1:3">
      <c r="A61" s="236">
        <v>2012902</v>
      </c>
      <c r="B61" s="239" t="s">
        <v>46</v>
      </c>
      <c r="C61" s="238">
        <v>1409</v>
      </c>
    </row>
    <row r="62" s="230" customFormat="1" ht="17" customHeight="1" spans="1:3">
      <c r="A62" s="236">
        <v>2012906</v>
      </c>
      <c r="B62" s="239" t="s">
        <v>75</v>
      </c>
      <c r="C62" s="238">
        <v>15</v>
      </c>
    </row>
    <row r="63" s="230" customFormat="1" ht="17" customHeight="1" spans="1:3">
      <c r="A63" s="236">
        <v>20131</v>
      </c>
      <c r="B63" s="237" t="s">
        <v>76</v>
      </c>
      <c r="C63" s="238">
        <f>SUM(C64:C67)</f>
        <v>2426</v>
      </c>
    </row>
    <row r="64" s="230" customFormat="1" ht="17" customHeight="1" spans="1:3">
      <c r="A64" s="236">
        <v>2013101</v>
      </c>
      <c r="B64" s="239" t="s">
        <v>45</v>
      </c>
      <c r="C64" s="238">
        <v>2019</v>
      </c>
    </row>
    <row r="65" s="230" customFormat="1" ht="17" customHeight="1" spans="1:3">
      <c r="A65" s="236">
        <v>2013102</v>
      </c>
      <c r="B65" s="239" t="s">
        <v>46</v>
      </c>
      <c r="C65" s="238">
        <v>197</v>
      </c>
    </row>
    <row r="66" s="230" customFormat="1" ht="17" customHeight="1" spans="1:3">
      <c r="A66" s="236">
        <v>2013150</v>
      </c>
      <c r="B66" s="239" t="s">
        <v>53</v>
      </c>
      <c r="C66" s="238">
        <v>177</v>
      </c>
    </row>
    <row r="67" s="230" customFormat="1" ht="17" customHeight="1" spans="1:3">
      <c r="A67" s="236">
        <v>2013199</v>
      </c>
      <c r="B67" s="239" t="s">
        <v>77</v>
      </c>
      <c r="C67" s="238">
        <v>33</v>
      </c>
    </row>
    <row r="68" s="230" customFormat="1" ht="17" customHeight="1" spans="1:3">
      <c r="A68" s="236">
        <v>20132</v>
      </c>
      <c r="B68" s="237" t="s">
        <v>78</v>
      </c>
      <c r="C68" s="238">
        <f>SUM(C69:C71)</f>
        <v>2521</v>
      </c>
    </row>
    <row r="69" s="230" customFormat="1" ht="17" customHeight="1" spans="1:3">
      <c r="A69" s="236">
        <v>2013201</v>
      </c>
      <c r="B69" s="239" t="s">
        <v>45</v>
      </c>
      <c r="C69" s="238">
        <v>781</v>
      </c>
    </row>
    <row r="70" s="230" customFormat="1" ht="17" customHeight="1" spans="1:3">
      <c r="A70" s="236">
        <v>2013202</v>
      </c>
      <c r="B70" s="239" t="s">
        <v>46</v>
      </c>
      <c r="C70" s="238">
        <v>1627</v>
      </c>
    </row>
    <row r="71" s="230" customFormat="1" ht="17" customHeight="1" spans="1:3">
      <c r="A71" s="236">
        <v>2013299</v>
      </c>
      <c r="B71" s="239" t="s">
        <v>79</v>
      </c>
      <c r="C71" s="238">
        <v>113</v>
      </c>
    </row>
    <row r="72" s="230" customFormat="1" ht="17" customHeight="1" spans="1:3">
      <c r="A72" s="236">
        <v>20133</v>
      </c>
      <c r="B72" s="237" t="s">
        <v>80</v>
      </c>
      <c r="C72" s="238">
        <f>SUM(C73:C74)</f>
        <v>2050</v>
      </c>
    </row>
    <row r="73" s="230" customFormat="1" ht="17" customHeight="1" spans="1:3">
      <c r="A73" s="236">
        <v>2013301</v>
      </c>
      <c r="B73" s="239" t="s">
        <v>45</v>
      </c>
      <c r="C73" s="238">
        <v>514</v>
      </c>
    </row>
    <row r="74" s="230" customFormat="1" ht="17" customHeight="1" spans="1:3">
      <c r="A74" s="236">
        <v>2013302</v>
      </c>
      <c r="B74" s="239" t="s">
        <v>46</v>
      </c>
      <c r="C74" s="238">
        <v>1536</v>
      </c>
    </row>
    <row r="75" s="230" customFormat="1" ht="17" customHeight="1" spans="1:3">
      <c r="A75" s="236">
        <v>20134</v>
      </c>
      <c r="B75" s="237" t="s">
        <v>81</v>
      </c>
      <c r="C75" s="238">
        <f>SUM(C76:C78)</f>
        <v>220</v>
      </c>
    </row>
    <row r="76" s="230" customFormat="1" ht="17" customHeight="1" spans="1:3">
      <c r="A76" s="236">
        <v>2013401</v>
      </c>
      <c r="B76" s="239" t="s">
        <v>45</v>
      </c>
      <c r="C76" s="238">
        <v>135</v>
      </c>
    </row>
    <row r="77" s="230" customFormat="1" ht="17" customHeight="1" spans="1:3">
      <c r="A77" s="236">
        <v>2013402</v>
      </c>
      <c r="B77" s="239" t="s">
        <v>46</v>
      </c>
      <c r="C77" s="238">
        <v>15</v>
      </c>
    </row>
    <row r="78" s="230" customFormat="1" ht="17" customHeight="1" spans="1:3">
      <c r="A78" s="236">
        <v>2013404</v>
      </c>
      <c r="B78" s="239" t="s">
        <v>82</v>
      </c>
      <c r="C78" s="238">
        <v>70</v>
      </c>
    </row>
    <row r="79" s="230" customFormat="1" ht="17" customHeight="1" spans="1:3">
      <c r="A79" s="236">
        <v>20135</v>
      </c>
      <c r="B79" s="237" t="s">
        <v>83</v>
      </c>
      <c r="C79" s="238">
        <f>SUM(C80:C81)</f>
        <v>111</v>
      </c>
    </row>
    <row r="80" s="230" customFormat="1" ht="17" customHeight="1" spans="1:3">
      <c r="A80" s="236">
        <v>2013501</v>
      </c>
      <c r="B80" s="239" t="s">
        <v>45</v>
      </c>
      <c r="C80" s="238">
        <v>66</v>
      </c>
    </row>
    <row r="81" s="230" customFormat="1" ht="17" customHeight="1" spans="1:3">
      <c r="A81" s="236">
        <v>2013502</v>
      </c>
      <c r="B81" s="239" t="s">
        <v>46</v>
      </c>
      <c r="C81" s="238">
        <v>45</v>
      </c>
    </row>
    <row r="82" s="230" customFormat="1" ht="17" customHeight="1" spans="1:3">
      <c r="A82" s="236">
        <v>20136</v>
      </c>
      <c r="B82" s="237" t="s">
        <v>84</v>
      </c>
      <c r="C82" s="238">
        <f>SUM(C83:C84)</f>
        <v>526</v>
      </c>
    </row>
    <row r="83" s="230" customFormat="1" ht="17" customHeight="1" spans="1:3">
      <c r="A83" s="236">
        <v>2013601</v>
      </c>
      <c r="B83" s="239" t="s">
        <v>45</v>
      </c>
      <c r="C83" s="238">
        <v>327</v>
      </c>
    </row>
    <row r="84" s="230" customFormat="1" ht="17" customHeight="1" spans="1:3">
      <c r="A84" s="236">
        <v>2013602</v>
      </c>
      <c r="B84" s="239" t="s">
        <v>46</v>
      </c>
      <c r="C84" s="238">
        <v>199</v>
      </c>
    </row>
    <row r="85" s="230" customFormat="1" ht="17" customHeight="1" spans="1:3">
      <c r="A85" s="236">
        <v>20138</v>
      </c>
      <c r="B85" s="237" t="s">
        <v>85</v>
      </c>
      <c r="C85" s="238">
        <f>SUM(C86:C93)</f>
        <v>3223</v>
      </c>
    </row>
    <row r="86" s="230" customFormat="1" ht="17" customHeight="1" spans="1:3">
      <c r="A86" s="236">
        <v>2013801</v>
      </c>
      <c r="B86" s="239" t="s">
        <v>45</v>
      </c>
      <c r="C86" s="238">
        <v>2696</v>
      </c>
    </row>
    <row r="87" s="230" customFormat="1" ht="17" customHeight="1" spans="1:3">
      <c r="A87" s="236">
        <v>2013802</v>
      </c>
      <c r="B87" s="239" t="s">
        <v>46</v>
      </c>
      <c r="C87" s="238">
        <v>233</v>
      </c>
    </row>
    <row r="88" s="230" customFormat="1" ht="17" customHeight="1" spans="1:3">
      <c r="A88" s="236">
        <v>2013804</v>
      </c>
      <c r="B88" s="239" t="s">
        <v>86</v>
      </c>
      <c r="C88" s="238">
        <v>101</v>
      </c>
    </row>
    <row r="89" s="230" customFormat="1" ht="17" customHeight="1" spans="1:3">
      <c r="A89" s="236">
        <v>2013805</v>
      </c>
      <c r="B89" s="239" t="s">
        <v>87</v>
      </c>
      <c r="C89" s="238">
        <v>48</v>
      </c>
    </row>
    <row r="90" s="230" customFormat="1" ht="17" customHeight="1" spans="1:3">
      <c r="A90" s="236">
        <v>2013812</v>
      </c>
      <c r="B90" s="239" t="s">
        <v>88</v>
      </c>
      <c r="C90" s="238">
        <v>3</v>
      </c>
    </row>
    <row r="91" s="230" customFormat="1" ht="17" customHeight="1" spans="1:3">
      <c r="A91" s="236">
        <v>2013815</v>
      </c>
      <c r="B91" s="239" t="s">
        <v>89</v>
      </c>
      <c r="C91" s="238">
        <v>23</v>
      </c>
    </row>
    <row r="92" s="230" customFormat="1" ht="17" customHeight="1" spans="1:3">
      <c r="A92" s="236">
        <v>2013816</v>
      </c>
      <c r="B92" s="239" t="s">
        <v>90</v>
      </c>
      <c r="C92" s="238">
        <v>71</v>
      </c>
    </row>
    <row r="93" s="230" customFormat="1" ht="17" customHeight="1" spans="1:3">
      <c r="A93" s="236">
        <v>2013899</v>
      </c>
      <c r="B93" s="239" t="s">
        <v>91</v>
      </c>
      <c r="C93" s="238">
        <v>48</v>
      </c>
    </row>
    <row r="94" s="230" customFormat="1" ht="17" customHeight="1" spans="1:3">
      <c r="A94" s="236">
        <v>20139</v>
      </c>
      <c r="B94" s="237" t="s">
        <v>92</v>
      </c>
      <c r="C94" s="238">
        <f>SUM(C95:C97)</f>
        <v>161</v>
      </c>
    </row>
    <row r="95" s="230" customFormat="1" ht="17" customHeight="1" spans="1:3">
      <c r="A95" s="236">
        <v>2013901</v>
      </c>
      <c r="B95" s="239" t="s">
        <v>45</v>
      </c>
      <c r="C95" s="238">
        <v>46</v>
      </c>
    </row>
    <row r="96" s="230" customFormat="1" ht="17" customHeight="1" spans="1:3">
      <c r="A96" s="236">
        <v>2013902</v>
      </c>
      <c r="B96" s="239" t="s">
        <v>46</v>
      </c>
      <c r="C96" s="238">
        <v>40</v>
      </c>
    </row>
    <row r="97" s="230" customFormat="1" ht="17" customHeight="1" spans="1:3">
      <c r="A97" s="236">
        <v>2013999</v>
      </c>
      <c r="B97" s="239" t="s">
        <v>93</v>
      </c>
      <c r="C97" s="238">
        <v>75</v>
      </c>
    </row>
    <row r="98" s="230" customFormat="1" ht="17" customHeight="1" spans="1:3">
      <c r="A98" s="236">
        <v>20140</v>
      </c>
      <c r="B98" s="237" t="s">
        <v>94</v>
      </c>
      <c r="C98" s="238">
        <f>SUM(C99:C101)</f>
        <v>403</v>
      </c>
    </row>
    <row r="99" s="230" customFormat="1" ht="17" customHeight="1" spans="1:3">
      <c r="A99" s="236">
        <v>2014001</v>
      </c>
      <c r="B99" s="239" t="s">
        <v>45</v>
      </c>
      <c r="C99" s="238">
        <v>209</v>
      </c>
    </row>
    <row r="100" s="230" customFormat="1" ht="17" customHeight="1" spans="1:3">
      <c r="A100" s="236">
        <v>2014002</v>
      </c>
      <c r="B100" s="239" t="s">
        <v>46</v>
      </c>
      <c r="C100" s="238">
        <v>14</v>
      </c>
    </row>
    <row r="101" s="230" customFormat="1" ht="17" customHeight="1" spans="1:3">
      <c r="A101" s="236">
        <v>2014004</v>
      </c>
      <c r="B101" s="239" t="s">
        <v>95</v>
      </c>
      <c r="C101" s="238">
        <v>180</v>
      </c>
    </row>
    <row r="102" s="230" customFormat="1" ht="17" customHeight="1" spans="1:3">
      <c r="A102" s="236">
        <v>20199</v>
      </c>
      <c r="B102" s="237" t="s">
        <v>96</v>
      </c>
      <c r="C102" s="238">
        <f>SUM(C103:C103)</f>
        <v>3031</v>
      </c>
    </row>
    <row r="103" s="230" customFormat="1" ht="17" customHeight="1" spans="1:3">
      <c r="A103" s="236">
        <v>2019999</v>
      </c>
      <c r="B103" s="239" t="s">
        <v>97</v>
      </c>
      <c r="C103" s="238">
        <v>3031</v>
      </c>
    </row>
    <row r="104" s="230" customFormat="1" ht="17" customHeight="1" spans="1:3">
      <c r="A104" s="236">
        <v>203</v>
      </c>
      <c r="B104" s="237" t="s">
        <v>98</v>
      </c>
      <c r="C104" s="238">
        <f>SUM(C105,C108)</f>
        <v>478</v>
      </c>
    </row>
    <row r="105" s="230" customFormat="1" ht="17" customHeight="1" spans="1:3">
      <c r="A105" s="236">
        <v>20306</v>
      </c>
      <c r="B105" s="237" t="s">
        <v>99</v>
      </c>
      <c r="C105" s="238">
        <f>SUM(C106:C107)</f>
        <v>411</v>
      </c>
    </row>
    <row r="106" s="230" customFormat="1" ht="17" customHeight="1" spans="1:3">
      <c r="A106" s="236">
        <v>2030601</v>
      </c>
      <c r="B106" s="239" t="s">
        <v>100</v>
      </c>
      <c r="C106" s="238">
        <v>261</v>
      </c>
    </row>
    <row r="107" s="230" customFormat="1" ht="17" customHeight="1" spans="1:3">
      <c r="A107" s="236">
        <v>2030607</v>
      </c>
      <c r="B107" s="239" t="s">
        <v>101</v>
      </c>
      <c r="C107" s="238">
        <v>150</v>
      </c>
    </row>
    <row r="108" s="230" customFormat="1" ht="17" customHeight="1" spans="1:3">
      <c r="A108" s="236">
        <v>20399</v>
      </c>
      <c r="B108" s="237" t="s">
        <v>102</v>
      </c>
      <c r="C108" s="238">
        <f>C109</f>
        <v>67</v>
      </c>
    </row>
    <row r="109" s="230" customFormat="1" ht="17" customHeight="1" spans="1:3">
      <c r="A109" s="236">
        <v>2039999</v>
      </c>
      <c r="B109" s="239" t="s">
        <v>103</v>
      </c>
      <c r="C109" s="238">
        <v>67</v>
      </c>
    </row>
    <row r="110" s="230" customFormat="1" ht="17" customHeight="1" spans="1:3">
      <c r="A110" s="236">
        <v>204</v>
      </c>
      <c r="B110" s="237" t="s">
        <v>104</v>
      </c>
      <c r="C110" s="238">
        <f>C111+C117</f>
        <v>29193</v>
      </c>
    </row>
    <row r="111" s="230" customFormat="1" ht="17" customHeight="1" spans="1:3">
      <c r="A111" s="236">
        <v>20402</v>
      </c>
      <c r="B111" s="237" t="s">
        <v>105</v>
      </c>
      <c r="C111" s="238">
        <f>SUM(C112:C116)</f>
        <v>26027</v>
      </c>
    </row>
    <row r="112" s="230" customFormat="1" ht="17" customHeight="1" spans="1:3">
      <c r="A112" s="236">
        <v>2040201</v>
      </c>
      <c r="B112" s="239" t="s">
        <v>45</v>
      </c>
      <c r="C112" s="238">
        <v>16999</v>
      </c>
    </row>
    <row r="113" s="230" customFormat="1" ht="17" customHeight="1" spans="1:3">
      <c r="A113" s="236">
        <v>2040202</v>
      </c>
      <c r="B113" s="239" t="s">
        <v>46</v>
      </c>
      <c r="C113" s="238">
        <v>2</v>
      </c>
    </row>
    <row r="114" s="230" customFormat="1" ht="17" customHeight="1" spans="1:3">
      <c r="A114" s="236">
        <v>2040220</v>
      </c>
      <c r="B114" s="239" t="s">
        <v>106</v>
      </c>
      <c r="C114" s="238">
        <v>8233</v>
      </c>
    </row>
    <row r="115" s="230" customFormat="1" ht="17" customHeight="1" spans="1:3">
      <c r="A115" s="236">
        <v>2040250</v>
      </c>
      <c r="B115" s="239" t="s">
        <v>53</v>
      </c>
      <c r="C115" s="238">
        <v>703</v>
      </c>
    </row>
    <row r="116" s="230" customFormat="1" ht="17" customHeight="1" spans="1:3">
      <c r="A116" s="236">
        <v>2040299</v>
      </c>
      <c r="B116" s="239" t="s">
        <v>107</v>
      </c>
      <c r="C116" s="238">
        <v>90</v>
      </c>
    </row>
    <row r="117" s="230" customFormat="1" ht="17" customHeight="1" spans="1:3">
      <c r="A117" s="236">
        <v>20406</v>
      </c>
      <c r="B117" s="237" t="s">
        <v>108</v>
      </c>
      <c r="C117" s="238">
        <f>SUM(C118:C120)</f>
        <v>3166</v>
      </c>
    </row>
    <row r="118" s="230" customFormat="1" ht="17" customHeight="1" spans="1:3">
      <c r="A118" s="236">
        <v>2040601</v>
      </c>
      <c r="B118" s="239" t="s">
        <v>45</v>
      </c>
      <c r="C118" s="238">
        <v>2575</v>
      </c>
    </row>
    <row r="119" s="230" customFormat="1" ht="17" customHeight="1" spans="1:3">
      <c r="A119" s="236">
        <v>2040606</v>
      </c>
      <c r="B119" s="239" t="s">
        <v>109</v>
      </c>
      <c r="C119" s="238">
        <v>210</v>
      </c>
    </row>
    <row r="120" s="230" customFormat="1" ht="17" customHeight="1" spans="1:3">
      <c r="A120" s="236">
        <v>2040699</v>
      </c>
      <c r="B120" s="239" t="s">
        <v>110</v>
      </c>
      <c r="C120" s="238">
        <v>381</v>
      </c>
    </row>
    <row r="121" s="230" customFormat="1" ht="17" customHeight="1" spans="1:3">
      <c r="A121" s="236">
        <v>205</v>
      </c>
      <c r="B121" s="237" t="s">
        <v>111</v>
      </c>
      <c r="C121" s="238">
        <f>C122+C125+C131+C135+C137+C140+C143+C146</f>
        <v>363745</v>
      </c>
    </row>
    <row r="122" s="230" customFormat="1" ht="17" customHeight="1" spans="1:3">
      <c r="A122" s="236">
        <v>20501</v>
      </c>
      <c r="B122" s="237" t="s">
        <v>112</v>
      </c>
      <c r="C122" s="238">
        <f>SUM(C123:C124)</f>
        <v>1356</v>
      </c>
    </row>
    <row r="123" s="230" customFormat="1" ht="17" customHeight="1" spans="1:3">
      <c r="A123" s="236">
        <v>2050101</v>
      </c>
      <c r="B123" s="239" t="s">
        <v>45</v>
      </c>
      <c r="C123" s="238">
        <v>330</v>
      </c>
    </row>
    <row r="124" s="230" customFormat="1" ht="17" customHeight="1" spans="1:3">
      <c r="A124" s="236">
        <v>2050199</v>
      </c>
      <c r="B124" s="239" t="s">
        <v>113</v>
      </c>
      <c r="C124" s="238">
        <v>1026</v>
      </c>
    </row>
    <row r="125" s="230" customFormat="1" ht="17" customHeight="1" spans="1:3">
      <c r="A125" s="236">
        <v>20502</v>
      </c>
      <c r="B125" s="237" t="s">
        <v>114</v>
      </c>
      <c r="C125" s="238">
        <f>SUM(C126:C130)</f>
        <v>332316</v>
      </c>
    </row>
    <row r="126" s="230" customFormat="1" ht="17" customHeight="1" spans="1:3">
      <c r="A126" s="236">
        <v>2050201</v>
      </c>
      <c r="B126" s="239" t="s">
        <v>115</v>
      </c>
      <c r="C126" s="238">
        <v>34380</v>
      </c>
    </row>
    <row r="127" s="230" customFormat="1" ht="17" customHeight="1" spans="1:3">
      <c r="A127" s="236">
        <v>2050202</v>
      </c>
      <c r="B127" s="239" t="s">
        <v>116</v>
      </c>
      <c r="C127" s="238">
        <v>140279</v>
      </c>
    </row>
    <row r="128" s="230" customFormat="1" ht="17" customHeight="1" spans="1:3">
      <c r="A128" s="236">
        <v>2050203</v>
      </c>
      <c r="B128" s="239" t="s">
        <v>117</v>
      </c>
      <c r="C128" s="238">
        <v>66604</v>
      </c>
    </row>
    <row r="129" s="230" customFormat="1" ht="17" customHeight="1" spans="1:3">
      <c r="A129" s="236">
        <v>2050204</v>
      </c>
      <c r="B129" s="239" t="s">
        <v>118</v>
      </c>
      <c r="C129" s="238">
        <v>33549</v>
      </c>
    </row>
    <row r="130" s="230" customFormat="1" ht="17" customHeight="1" spans="1:3">
      <c r="A130" s="236">
        <v>2050299</v>
      </c>
      <c r="B130" s="239" t="s">
        <v>119</v>
      </c>
      <c r="C130" s="238">
        <v>57504</v>
      </c>
    </row>
    <row r="131" s="230" customFormat="1" ht="17" customHeight="1" spans="1:3">
      <c r="A131" s="236">
        <v>20503</v>
      </c>
      <c r="B131" s="237" t="s">
        <v>120</v>
      </c>
      <c r="C131" s="238">
        <f>SUM(C132:C134)</f>
        <v>6461</v>
      </c>
    </row>
    <row r="132" s="230" customFormat="1" ht="17" customHeight="1" spans="1:3">
      <c r="A132" s="236">
        <v>2050302</v>
      </c>
      <c r="B132" s="239" t="s">
        <v>121</v>
      </c>
      <c r="C132" s="238">
        <v>6337</v>
      </c>
    </row>
    <row r="133" s="230" customFormat="1" ht="17" customHeight="1" spans="1:3">
      <c r="A133" s="236">
        <v>2050303</v>
      </c>
      <c r="B133" s="239" t="s">
        <v>122</v>
      </c>
      <c r="C133" s="238">
        <v>88</v>
      </c>
    </row>
    <row r="134" s="230" customFormat="1" ht="17" customHeight="1" spans="1:3">
      <c r="A134" s="236">
        <v>2050399</v>
      </c>
      <c r="B134" s="239" t="s">
        <v>123</v>
      </c>
      <c r="C134" s="238">
        <v>36</v>
      </c>
    </row>
    <row r="135" s="230" customFormat="1" ht="17" customHeight="1" spans="1:3">
      <c r="A135" s="236">
        <v>20505</v>
      </c>
      <c r="B135" s="237" t="s">
        <v>124</v>
      </c>
      <c r="C135" s="238">
        <f>SUM(C136:C136)</f>
        <v>99</v>
      </c>
    </row>
    <row r="136" s="230" customFormat="1" ht="17" customHeight="1" spans="1:3">
      <c r="A136" s="236">
        <v>2050501</v>
      </c>
      <c r="B136" s="239" t="s">
        <v>125</v>
      </c>
      <c r="C136" s="238">
        <v>99</v>
      </c>
    </row>
    <row r="137" s="230" customFormat="1" ht="17" customHeight="1" spans="1:3">
      <c r="A137" s="236">
        <v>20507</v>
      </c>
      <c r="B137" s="237" t="s">
        <v>126</v>
      </c>
      <c r="C137" s="238">
        <f>SUM(C138:C139)</f>
        <v>1545</v>
      </c>
    </row>
    <row r="138" s="230" customFormat="1" ht="17" customHeight="1" spans="1:3">
      <c r="A138" s="236">
        <v>2050701</v>
      </c>
      <c r="B138" s="239" t="s">
        <v>127</v>
      </c>
      <c r="C138" s="238">
        <v>841</v>
      </c>
    </row>
    <row r="139" s="230" customFormat="1" ht="17" customHeight="1" spans="1:3">
      <c r="A139" s="236">
        <v>2050702</v>
      </c>
      <c r="B139" s="239" t="s">
        <v>128</v>
      </c>
      <c r="C139" s="238">
        <v>704</v>
      </c>
    </row>
    <row r="140" s="230" customFormat="1" ht="17" customHeight="1" spans="1:3">
      <c r="A140" s="236">
        <v>20508</v>
      </c>
      <c r="B140" s="237" t="s">
        <v>129</v>
      </c>
      <c r="C140" s="238">
        <f>SUM(C141:C142)</f>
        <v>1240</v>
      </c>
    </row>
    <row r="141" s="230" customFormat="1" ht="17" customHeight="1" spans="1:3">
      <c r="A141" s="236">
        <v>2050801</v>
      </c>
      <c r="B141" s="239" t="s">
        <v>130</v>
      </c>
      <c r="C141" s="238">
        <v>851</v>
      </c>
    </row>
    <row r="142" s="230" customFormat="1" ht="17" customHeight="1" spans="1:3">
      <c r="A142" s="236">
        <v>2050802</v>
      </c>
      <c r="B142" s="239" t="s">
        <v>131</v>
      </c>
      <c r="C142" s="238">
        <v>389</v>
      </c>
    </row>
    <row r="143" s="230" customFormat="1" ht="17" customHeight="1" spans="1:3">
      <c r="A143" s="236">
        <v>20509</v>
      </c>
      <c r="B143" s="237" t="s">
        <v>132</v>
      </c>
      <c r="C143" s="238">
        <f>SUM(C144:C145)</f>
        <v>2773</v>
      </c>
    </row>
    <row r="144" s="230" customFormat="1" ht="17" customHeight="1" spans="1:3">
      <c r="A144" s="236">
        <v>2050901</v>
      </c>
      <c r="B144" s="239" t="s">
        <v>133</v>
      </c>
      <c r="C144" s="238">
        <v>62</v>
      </c>
    </row>
    <row r="145" s="230" customFormat="1" ht="17" customHeight="1" spans="1:3">
      <c r="A145" s="236">
        <v>2050999</v>
      </c>
      <c r="B145" s="239" t="s">
        <v>134</v>
      </c>
      <c r="C145" s="238">
        <v>2711</v>
      </c>
    </row>
    <row r="146" s="230" customFormat="1" ht="17" customHeight="1" spans="1:3">
      <c r="A146" s="236">
        <v>20599</v>
      </c>
      <c r="B146" s="237" t="s">
        <v>135</v>
      </c>
      <c r="C146" s="238">
        <f>C147</f>
        <v>17955</v>
      </c>
    </row>
    <row r="147" s="230" customFormat="1" ht="17" customHeight="1" spans="1:3">
      <c r="A147" s="236">
        <v>2059999</v>
      </c>
      <c r="B147" s="239" t="s">
        <v>136</v>
      </c>
      <c r="C147" s="238">
        <v>17955</v>
      </c>
    </row>
    <row r="148" s="230" customFormat="1" ht="17" customHeight="1" spans="1:3">
      <c r="A148" s="236">
        <v>206</v>
      </c>
      <c r="B148" s="237" t="s">
        <v>137</v>
      </c>
      <c r="C148" s="238">
        <f>SUM(C149,C152,C154,C157)</f>
        <v>38122</v>
      </c>
    </row>
    <row r="149" s="230" customFormat="1" ht="17" customHeight="1" spans="1:3">
      <c r="A149" s="236">
        <v>20601</v>
      </c>
      <c r="B149" s="237" t="s">
        <v>138</v>
      </c>
      <c r="C149" s="238">
        <f>SUM(C150:C151)</f>
        <v>163</v>
      </c>
    </row>
    <row r="150" s="230" customFormat="1" ht="17" customHeight="1" spans="1:3">
      <c r="A150" s="236">
        <v>2060101</v>
      </c>
      <c r="B150" s="239" t="s">
        <v>45</v>
      </c>
      <c r="C150" s="238">
        <v>117</v>
      </c>
    </row>
    <row r="151" s="230" customFormat="1" ht="17" customHeight="1" spans="1:3">
      <c r="A151" s="236">
        <v>2060102</v>
      </c>
      <c r="B151" s="239" t="s">
        <v>46</v>
      </c>
      <c r="C151" s="238">
        <v>46</v>
      </c>
    </row>
    <row r="152" s="230" customFormat="1" ht="17" customHeight="1" spans="1:3">
      <c r="A152" s="236">
        <v>20604</v>
      </c>
      <c r="B152" s="237" t="s">
        <v>139</v>
      </c>
      <c r="C152" s="238">
        <f>SUM(C153:C153)</f>
        <v>2</v>
      </c>
    </row>
    <row r="153" s="230" customFormat="1" ht="17" customHeight="1" spans="1:3">
      <c r="A153" s="236">
        <v>2060499</v>
      </c>
      <c r="B153" s="239" t="s">
        <v>140</v>
      </c>
      <c r="C153" s="238">
        <v>2</v>
      </c>
    </row>
    <row r="154" ht="15.75" spans="1:4">
      <c r="A154" s="236">
        <v>20607</v>
      </c>
      <c r="B154" s="237" t="s">
        <v>141</v>
      </c>
      <c r="C154" s="238">
        <f>SUM(C155:C156)</f>
        <v>275</v>
      </c>
      <c r="D154" s="230"/>
    </row>
    <row r="155" ht="15.75" spans="1:4">
      <c r="A155" s="236">
        <v>2060701</v>
      </c>
      <c r="B155" s="239" t="s">
        <v>142</v>
      </c>
      <c r="C155" s="238">
        <v>250</v>
      </c>
      <c r="D155" s="230"/>
    </row>
    <row r="156" ht="15.75" spans="1:4">
      <c r="A156" s="236">
        <v>2060702</v>
      </c>
      <c r="B156" s="239" t="s">
        <v>143</v>
      </c>
      <c r="C156" s="238">
        <v>25</v>
      </c>
      <c r="D156" s="230"/>
    </row>
    <row r="157" ht="15.75" spans="1:4">
      <c r="A157" s="236">
        <v>20699</v>
      </c>
      <c r="B157" s="237" t="s">
        <v>144</v>
      </c>
      <c r="C157" s="238">
        <f>SUM(C158:C158)</f>
        <v>37682</v>
      </c>
      <c r="D157" s="230"/>
    </row>
    <row r="158" ht="15.75" spans="1:4">
      <c r="A158" s="236">
        <v>2069999</v>
      </c>
      <c r="B158" s="239" t="s">
        <v>145</v>
      </c>
      <c r="C158" s="238">
        <v>37682</v>
      </c>
      <c r="D158" s="230"/>
    </row>
    <row r="159" ht="15.75" spans="1:4">
      <c r="A159" s="236">
        <v>207</v>
      </c>
      <c r="B159" s="237" t="s">
        <v>146</v>
      </c>
      <c r="C159" s="238">
        <f>SUM(C160,C170,C174,C177,C181)</f>
        <v>8904</v>
      </c>
      <c r="D159" s="230"/>
    </row>
    <row r="160" ht="15.75" spans="1:4">
      <c r="A160" s="236">
        <v>20701</v>
      </c>
      <c r="B160" s="237" t="s">
        <v>147</v>
      </c>
      <c r="C160" s="238">
        <f>SUM(C161:C169)</f>
        <v>2551</v>
      </c>
      <c r="D160" s="230"/>
    </row>
    <row r="161" ht="15.75" spans="1:4">
      <c r="A161" s="236">
        <v>2070101</v>
      </c>
      <c r="B161" s="239" t="s">
        <v>45</v>
      </c>
      <c r="C161" s="238">
        <v>342</v>
      </c>
      <c r="D161" s="230"/>
    </row>
    <row r="162" ht="15.75" spans="1:4">
      <c r="A162" s="236">
        <v>2070102</v>
      </c>
      <c r="B162" s="239" t="s">
        <v>46</v>
      </c>
      <c r="C162" s="238">
        <v>28</v>
      </c>
      <c r="D162" s="230"/>
    </row>
    <row r="163" ht="15.75" spans="1:4">
      <c r="A163" s="236">
        <v>2070104</v>
      </c>
      <c r="B163" s="239" t="s">
        <v>148</v>
      </c>
      <c r="C163" s="238">
        <v>15</v>
      </c>
      <c r="D163" s="230"/>
    </row>
    <row r="164" ht="15.75" spans="1:4">
      <c r="A164" s="236">
        <v>2070108</v>
      </c>
      <c r="B164" s="239" t="s">
        <v>149</v>
      </c>
      <c r="C164" s="238">
        <v>87</v>
      </c>
      <c r="D164" s="230"/>
    </row>
    <row r="165" ht="15.75" spans="1:4">
      <c r="A165" s="236">
        <v>2070109</v>
      </c>
      <c r="B165" s="239" t="s">
        <v>150</v>
      </c>
      <c r="C165" s="238">
        <v>1043</v>
      </c>
      <c r="D165" s="230"/>
    </row>
    <row r="166" ht="15.75" spans="1:4">
      <c r="A166" s="236">
        <v>2070111</v>
      </c>
      <c r="B166" s="239" t="s">
        <v>151</v>
      </c>
      <c r="C166" s="238">
        <v>37</v>
      </c>
      <c r="D166" s="230"/>
    </row>
    <row r="167" ht="15.75" spans="1:4">
      <c r="A167" s="236">
        <v>2070113</v>
      </c>
      <c r="B167" s="239" t="s">
        <v>152</v>
      </c>
      <c r="C167" s="238">
        <v>46</v>
      </c>
      <c r="D167" s="230"/>
    </row>
    <row r="168" ht="15.75" spans="1:4">
      <c r="A168" s="236">
        <v>2070114</v>
      </c>
      <c r="B168" s="239" t="s">
        <v>153</v>
      </c>
      <c r="C168" s="238">
        <v>870</v>
      </c>
      <c r="D168" s="230"/>
    </row>
    <row r="169" ht="15.75" spans="1:4">
      <c r="A169" s="236">
        <v>2070199</v>
      </c>
      <c r="B169" s="239" t="s">
        <v>154</v>
      </c>
      <c r="C169" s="238">
        <v>83</v>
      </c>
      <c r="D169" s="230"/>
    </row>
    <row r="170" ht="15.75" spans="1:4">
      <c r="A170" s="236">
        <v>20702</v>
      </c>
      <c r="B170" s="237" t="s">
        <v>155</v>
      </c>
      <c r="C170" s="238">
        <f>SUM(C171:C173)</f>
        <v>290</v>
      </c>
      <c r="D170" s="230"/>
    </row>
    <row r="171" ht="15.75" spans="1:4">
      <c r="A171" s="236">
        <v>2070204</v>
      </c>
      <c r="B171" s="239" t="s">
        <v>156</v>
      </c>
      <c r="C171" s="238">
        <v>121</v>
      </c>
      <c r="D171" s="230"/>
    </row>
    <row r="172" ht="15.75" spans="1:4">
      <c r="A172" s="236">
        <v>2070205</v>
      </c>
      <c r="B172" s="239" t="s">
        <v>157</v>
      </c>
      <c r="C172" s="238">
        <v>29</v>
      </c>
      <c r="D172" s="230"/>
    </row>
    <row r="173" ht="15.75" spans="1:4">
      <c r="A173" s="236">
        <v>2070299</v>
      </c>
      <c r="B173" s="239" t="s">
        <v>158</v>
      </c>
      <c r="C173" s="238">
        <v>140</v>
      </c>
      <c r="D173" s="230"/>
    </row>
    <row r="174" ht="15.75" spans="1:4">
      <c r="A174" s="236">
        <v>20703</v>
      </c>
      <c r="B174" s="237" t="s">
        <v>159</v>
      </c>
      <c r="C174" s="238">
        <f>SUM(C175:C176)</f>
        <v>151</v>
      </c>
      <c r="D174" s="230"/>
    </row>
    <row r="175" ht="15.75" spans="1:4">
      <c r="A175" s="236">
        <v>2070308</v>
      </c>
      <c r="B175" s="239" t="s">
        <v>160</v>
      </c>
      <c r="C175" s="238">
        <v>15</v>
      </c>
      <c r="D175" s="230"/>
    </row>
    <row r="176" ht="15.75" spans="1:4">
      <c r="A176" s="236">
        <v>2070399</v>
      </c>
      <c r="B176" s="239" t="s">
        <v>161</v>
      </c>
      <c r="C176" s="238">
        <v>136</v>
      </c>
      <c r="D176" s="230"/>
    </row>
    <row r="177" ht="15.75" spans="1:4">
      <c r="A177" s="236">
        <v>20708</v>
      </c>
      <c r="B177" s="237" t="s">
        <v>162</v>
      </c>
      <c r="C177" s="238">
        <f>SUM(C178:C180)</f>
        <v>1729</v>
      </c>
      <c r="D177" s="230"/>
    </row>
    <row r="178" ht="15.75" spans="1:4">
      <c r="A178" s="236">
        <v>2070802</v>
      </c>
      <c r="B178" s="239" t="s">
        <v>46</v>
      </c>
      <c r="C178" s="238">
        <v>586</v>
      </c>
      <c r="D178" s="230"/>
    </row>
    <row r="179" ht="15.75" spans="1:4">
      <c r="A179" s="236">
        <v>2070808</v>
      </c>
      <c r="B179" s="239" t="s">
        <v>163</v>
      </c>
      <c r="C179" s="238">
        <v>1065</v>
      </c>
      <c r="D179" s="230"/>
    </row>
    <row r="180" ht="15.75" spans="1:4">
      <c r="A180" s="236">
        <v>2070899</v>
      </c>
      <c r="B180" s="239" t="s">
        <v>164</v>
      </c>
      <c r="C180" s="238">
        <v>78</v>
      </c>
      <c r="D180" s="230"/>
    </row>
    <row r="181" ht="15.75" spans="1:4">
      <c r="A181" s="236">
        <v>20799</v>
      </c>
      <c r="B181" s="237" t="s">
        <v>165</v>
      </c>
      <c r="C181" s="238">
        <f>SUM(C182:C182)</f>
        <v>4183</v>
      </c>
      <c r="D181" s="230"/>
    </row>
    <row r="182" ht="15.75" spans="1:4">
      <c r="A182" s="236">
        <v>2079999</v>
      </c>
      <c r="B182" s="239" t="s">
        <v>166</v>
      </c>
      <c r="C182" s="238">
        <v>4183</v>
      </c>
      <c r="D182" s="230"/>
    </row>
    <row r="183" ht="15.75" spans="1:4">
      <c r="A183" s="236">
        <v>208</v>
      </c>
      <c r="B183" s="237" t="s">
        <v>167</v>
      </c>
      <c r="C183" s="238">
        <f>C184+C189+C192+C196+C200+C204+C208+C213+C220+C222+C225+C227+C230+C232+C234+C239</f>
        <v>83254</v>
      </c>
      <c r="D183" s="230"/>
    </row>
    <row r="184" ht="15.75" spans="1:4">
      <c r="A184" s="236">
        <v>20801</v>
      </c>
      <c r="B184" s="237" t="s">
        <v>168</v>
      </c>
      <c r="C184" s="238">
        <f>SUM(C185:C188)</f>
        <v>5281</v>
      </c>
      <c r="D184" s="230"/>
    </row>
    <row r="185" ht="15.75" spans="1:4">
      <c r="A185" s="236">
        <v>2080101</v>
      </c>
      <c r="B185" s="239" t="s">
        <v>45</v>
      </c>
      <c r="C185" s="238">
        <v>1137</v>
      </c>
      <c r="D185" s="230"/>
    </row>
    <row r="186" ht="15.75" spans="1:4">
      <c r="A186" s="236">
        <v>2080102</v>
      </c>
      <c r="B186" s="239" t="s">
        <v>46</v>
      </c>
      <c r="C186" s="238">
        <v>906</v>
      </c>
      <c r="D186" s="230"/>
    </row>
    <row r="187" ht="15.75" spans="1:4">
      <c r="A187" s="236">
        <v>2080109</v>
      </c>
      <c r="B187" s="239" t="s">
        <v>169</v>
      </c>
      <c r="C187" s="238">
        <v>3014</v>
      </c>
      <c r="D187" s="230"/>
    </row>
    <row r="188" ht="15.75" spans="1:4">
      <c r="A188" s="236">
        <v>2080199</v>
      </c>
      <c r="B188" s="239" t="s">
        <v>170</v>
      </c>
      <c r="C188" s="238">
        <v>224</v>
      </c>
      <c r="D188" s="230"/>
    </row>
    <row r="189" ht="15.75" spans="1:4">
      <c r="A189" s="236">
        <v>20802</v>
      </c>
      <c r="B189" s="237" t="s">
        <v>171</v>
      </c>
      <c r="C189" s="238">
        <f>SUM(C190:C191)</f>
        <v>796</v>
      </c>
      <c r="D189" s="230"/>
    </row>
    <row r="190" ht="15.75" spans="1:4">
      <c r="A190" s="236">
        <v>2080201</v>
      </c>
      <c r="B190" s="239" t="s">
        <v>45</v>
      </c>
      <c r="C190" s="238">
        <v>707</v>
      </c>
      <c r="D190" s="230"/>
    </row>
    <row r="191" ht="15.75" spans="1:4">
      <c r="A191" s="236">
        <v>2080299</v>
      </c>
      <c r="B191" s="239" t="s">
        <v>172</v>
      </c>
      <c r="C191" s="238">
        <v>89</v>
      </c>
      <c r="D191" s="230"/>
    </row>
    <row r="192" ht="15.75" spans="1:4">
      <c r="A192" s="236">
        <v>20805</v>
      </c>
      <c r="B192" s="237" t="s">
        <v>173</v>
      </c>
      <c r="C192" s="238">
        <f>SUM(C193:C195)</f>
        <v>18866</v>
      </c>
      <c r="D192" s="230"/>
    </row>
    <row r="193" ht="15.75" spans="1:4">
      <c r="A193" s="236">
        <v>2080505</v>
      </c>
      <c r="B193" s="239" t="s">
        <v>174</v>
      </c>
      <c r="C193" s="238">
        <v>11041</v>
      </c>
      <c r="D193" s="230"/>
    </row>
    <row r="194" ht="15.75" spans="1:4">
      <c r="A194" s="236">
        <v>2080506</v>
      </c>
      <c r="B194" s="239" t="s">
        <v>175</v>
      </c>
      <c r="C194" s="238">
        <v>1972</v>
      </c>
      <c r="D194" s="230"/>
    </row>
    <row r="195" ht="15.75" spans="1:4">
      <c r="A195" s="236">
        <v>2080507</v>
      </c>
      <c r="B195" s="239" t="s">
        <v>176</v>
      </c>
      <c r="C195" s="238">
        <v>5853</v>
      </c>
      <c r="D195" s="230"/>
    </row>
    <row r="196" ht="15.75" spans="1:4">
      <c r="A196" s="236">
        <v>20807</v>
      </c>
      <c r="B196" s="237" t="s">
        <v>177</v>
      </c>
      <c r="C196" s="238">
        <f>SUM(C197:C199)</f>
        <v>4643</v>
      </c>
      <c r="D196" s="230"/>
    </row>
    <row r="197" ht="15.75" spans="1:4">
      <c r="A197" s="236">
        <v>2080705</v>
      </c>
      <c r="B197" s="239" t="s">
        <v>178</v>
      </c>
      <c r="C197" s="238">
        <v>120</v>
      </c>
      <c r="D197" s="230"/>
    </row>
    <row r="198" ht="15.75" spans="1:4">
      <c r="A198" s="236">
        <v>2080711</v>
      </c>
      <c r="B198" s="239" t="s">
        <v>179</v>
      </c>
      <c r="C198" s="238">
        <v>3</v>
      </c>
      <c r="D198" s="230"/>
    </row>
    <row r="199" ht="15.75" spans="1:4">
      <c r="A199" s="236">
        <v>2080799</v>
      </c>
      <c r="B199" s="239" t="s">
        <v>180</v>
      </c>
      <c r="C199" s="238">
        <v>4520</v>
      </c>
      <c r="D199" s="230"/>
    </row>
    <row r="200" ht="15.75" spans="1:4">
      <c r="A200" s="236">
        <v>20808</v>
      </c>
      <c r="B200" s="237" t="s">
        <v>181</v>
      </c>
      <c r="C200" s="238">
        <f>SUM(C201:C203)</f>
        <v>6642</v>
      </c>
      <c r="D200" s="230"/>
    </row>
    <row r="201" ht="15.75" spans="1:4">
      <c r="A201" s="236">
        <v>2080803</v>
      </c>
      <c r="B201" s="239" t="s">
        <v>182</v>
      </c>
      <c r="C201" s="238">
        <v>5235</v>
      </c>
      <c r="D201" s="230"/>
    </row>
    <row r="202" ht="15.75" spans="1:4">
      <c r="A202" s="236">
        <v>2080805</v>
      </c>
      <c r="B202" s="239" t="s">
        <v>183</v>
      </c>
      <c r="C202" s="238">
        <v>1227</v>
      </c>
      <c r="D202" s="230"/>
    </row>
    <row r="203" ht="15.75" spans="1:4">
      <c r="A203" s="236">
        <v>2080899</v>
      </c>
      <c r="B203" s="239" t="s">
        <v>184</v>
      </c>
      <c r="C203" s="238">
        <v>180</v>
      </c>
      <c r="D203" s="230"/>
    </row>
    <row r="204" ht="15.75" spans="1:4">
      <c r="A204" s="236">
        <v>20809</v>
      </c>
      <c r="B204" s="237" t="s">
        <v>185</v>
      </c>
      <c r="C204" s="238">
        <f>SUM(C205:C207)</f>
        <v>686</v>
      </c>
      <c r="D204" s="230"/>
    </row>
    <row r="205" ht="15.75" spans="1:4">
      <c r="A205" s="236">
        <v>2080901</v>
      </c>
      <c r="B205" s="239" t="s">
        <v>186</v>
      </c>
      <c r="C205" s="238">
        <v>658</v>
      </c>
      <c r="D205" s="230"/>
    </row>
    <row r="206" ht="15.75" spans="1:4">
      <c r="A206" s="236">
        <v>2080904</v>
      </c>
      <c r="B206" s="239" t="s">
        <v>187</v>
      </c>
      <c r="C206" s="238">
        <v>12</v>
      </c>
      <c r="D206" s="230"/>
    </row>
    <row r="207" ht="15.75" spans="1:4">
      <c r="A207" s="236">
        <v>2080999</v>
      </c>
      <c r="B207" s="239" t="s">
        <v>188</v>
      </c>
      <c r="C207" s="238">
        <v>16</v>
      </c>
      <c r="D207" s="230"/>
    </row>
    <row r="208" ht="15.75" spans="1:4">
      <c r="A208" s="236">
        <v>20810</v>
      </c>
      <c r="B208" s="237" t="s">
        <v>189</v>
      </c>
      <c r="C208" s="238">
        <f>SUM(C209:C212)</f>
        <v>4293</v>
      </c>
      <c r="D208" s="230"/>
    </row>
    <row r="209" ht="15.75" spans="1:4">
      <c r="A209" s="236">
        <v>2081001</v>
      </c>
      <c r="B209" s="239" t="s">
        <v>190</v>
      </c>
      <c r="C209" s="238">
        <v>1620</v>
      </c>
      <c r="D209" s="230"/>
    </row>
    <row r="210" ht="15.75" spans="1:4">
      <c r="A210" s="236">
        <v>2081002</v>
      </c>
      <c r="B210" s="239" t="s">
        <v>191</v>
      </c>
      <c r="C210" s="238">
        <v>2498</v>
      </c>
      <c r="D210" s="230"/>
    </row>
    <row r="211" ht="15.75" spans="1:4">
      <c r="A211" s="236">
        <v>2081004</v>
      </c>
      <c r="B211" s="239" t="s">
        <v>192</v>
      </c>
      <c r="C211" s="238">
        <v>72</v>
      </c>
      <c r="D211" s="230"/>
    </row>
    <row r="212" ht="15.75" spans="1:4">
      <c r="A212" s="236">
        <v>2081005</v>
      </c>
      <c r="B212" s="239" t="s">
        <v>193</v>
      </c>
      <c r="C212" s="238">
        <v>103</v>
      </c>
      <c r="D212" s="230"/>
    </row>
    <row r="213" ht="15.75" spans="1:4">
      <c r="A213" s="236">
        <v>20811</v>
      </c>
      <c r="B213" s="237" t="s">
        <v>194</v>
      </c>
      <c r="C213" s="238">
        <f>SUM(C214:C219)</f>
        <v>2101</v>
      </c>
      <c r="D213" s="230"/>
    </row>
    <row r="214" ht="15.75" spans="1:4">
      <c r="A214" s="236">
        <v>2081101</v>
      </c>
      <c r="B214" s="239" t="s">
        <v>45</v>
      </c>
      <c r="C214" s="238">
        <v>222</v>
      </c>
      <c r="D214" s="230"/>
    </row>
    <row r="215" ht="15.75" spans="1:4">
      <c r="A215" s="236">
        <v>2081102</v>
      </c>
      <c r="B215" s="239" t="s">
        <v>46</v>
      </c>
      <c r="C215" s="238">
        <v>45</v>
      </c>
      <c r="D215" s="230"/>
    </row>
    <row r="216" ht="15.75" spans="1:4">
      <c r="A216" s="236">
        <v>2081104</v>
      </c>
      <c r="B216" s="239" t="s">
        <v>195</v>
      </c>
      <c r="C216" s="238">
        <v>372</v>
      </c>
      <c r="D216" s="230"/>
    </row>
    <row r="217" ht="15.75" spans="1:4">
      <c r="A217" s="236">
        <v>2081105</v>
      </c>
      <c r="B217" s="239" t="s">
        <v>196</v>
      </c>
      <c r="C217" s="238">
        <v>64</v>
      </c>
      <c r="D217" s="230"/>
    </row>
    <row r="218" ht="15.75" spans="1:4">
      <c r="A218" s="236">
        <v>2081107</v>
      </c>
      <c r="B218" s="239" t="s">
        <v>197</v>
      </c>
      <c r="C218" s="238">
        <v>1324</v>
      </c>
      <c r="D218" s="230"/>
    </row>
    <row r="219" ht="15.75" spans="1:4">
      <c r="A219" s="236">
        <v>2081199</v>
      </c>
      <c r="B219" s="239" t="s">
        <v>198</v>
      </c>
      <c r="C219" s="238">
        <v>74</v>
      </c>
      <c r="D219" s="230"/>
    </row>
    <row r="220" ht="15.75" spans="1:4">
      <c r="A220" s="236">
        <v>20816</v>
      </c>
      <c r="B220" s="237" t="s">
        <v>199</v>
      </c>
      <c r="C220" s="238">
        <f>SUM(C221:C221)</f>
        <v>111</v>
      </c>
      <c r="D220" s="230"/>
    </row>
    <row r="221" ht="15.75" spans="1:4">
      <c r="A221" s="236">
        <v>2081601</v>
      </c>
      <c r="B221" s="239" t="s">
        <v>45</v>
      </c>
      <c r="C221" s="238">
        <v>111</v>
      </c>
      <c r="D221" s="230"/>
    </row>
    <row r="222" ht="15.75" spans="1:4">
      <c r="A222" s="236">
        <v>20819</v>
      </c>
      <c r="B222" s="237" t="s">
        <v>200</v>
      </c>
      <c r="C222" s="238">
        <f>SUM(C223:C224)</f>
        <v>28795</v>
      </c>
      <c r="D222" s="230"/>
    </row>
    <row r="223" ht="15.75" spans="1:4">
      <c r="A223" s="236">
        <v>2081901</v>
      </c>
      <c r="B223" s="239" t="s">
        <v>201</v>
      </c>
      <c r="C223" s="238">
        <v>10542</v>
      </c>
      <c r="D223" s="230"/>
    </row>
    <row r="224" ht="15.75" spans="1:4">
      <c r="A224" s="236">
        <v>2081902</v>
      </c>
      <c r="B224" s="239" t="s">
        <v>202</v>
      </c>
      <c r="C224" s="238">
        <v>18253</v>
      </c>
      <c r="D224" s="230"/>
    </row>
    <row r="225" ht="15.75" spans="1:4">
      <c r="A225" s="236">
        <v>20820</v>
      </c>
      <c r="B225" s="237" t="s">
        <v>203</v>
      </c>
      <c r="C225" s="238">
        <f>SUM(C226:C226)</f>
        <v>446</v>
      </c>
      <c r="D225" s="230"/>
    </row>
    <row r="226" ht="15.75" spans="1:4">
      <c r="A226" s="236">
        <v>2082001</v>
      </c>
      <c r="B226" s="239" t="s">
        <v>204</v>
      </c>
      <c r="C226" s="238">
        <v>446</v>
      </c>
      <c r="D226" s="230"/>
    </row>
    <row r="227" ht="15.75" spans="1:4">
      <c r="A227" s="236">
        <v>20821</v>
      </c>
      <c r="B227" s="237" t="s">
        <v>205</v>
      </c>
      <c r="C227" s="238">
        <f>SUM(C228:C229)</f>
        <v>3808</v>
      </c>
      <c r="D227" s="230"/>
    </row>
    <row r="228" ht="15.75" spans="1:4">
      <c r="A228" s="236">
        <v>2082101</v>
      </c>
      <c r="B228" s="239" t="s">
        <v>206</v>
      </c>
      <c r="C228" s="238">
        <v>938</v>
      </c>
      <c r="D228" s="230"/>
    </row>
    <row r="229" ht="15.75" spans="1:4">
      <c r="A229" s="236">
        <v>2082102</v>
      </c>
      <c r="B229" s="239" t="s">
        <v>207</v>
      </c>
      <c r="C229" s="238">
        <v>2870</v>
      </c>
      <c r="D229" s="230"/>
    </row>
    <row r="230" ht="15.75" spans="1:4">
      <c r="A230" s="236">
        <v>20825</v>
      </c>
      <c r="B230" s="237" t="s">
        <v>208</v>
      </c>
      <c r="C230" s="238">
        <f>SUM(C231:C231)</f>
        <v>976</v>
      </c>
      <c r="D230" s="230"/>
    </row>
    <row r="231" ht="15.75" spans="1:4">
      <c r="A231" s="236">
        <v>2082502</v>
      </c>
      <c r="B231" s="239" t="s">
        <v>209</v>
      </c>
      <c r="C231" s="238">
        <v>976</v>
      </c>
      <c r="D231" s="230"/>
    </row>
    <row r="232" ht="15.75" spans="1:4">
      <c r="A232" s="236">
        <v>20826</v>
      </c>
      <c r="B232" s="237" t="s">
        <v>210</v>
      </c>
      <c r="C232" s="238">
        <f>SUM(C233:C233)</f>
        <v>4623</v>
      </c>
      <c r="D232" s="230"/>
    </row>
    <row r="233" ht="15.75" spans="1:4">
      <c r="A233" s="236">
        <v>2082602</v>
      </c>
      <c r="B233" s="239" t="s">
        <v>211</v>
      </c>
      <c r="C233" s="238">
        <v>4623</v>
      </c>
      <c r="D233" s="230"/>
    </row>
    <row r="234" ht="15.75" spans="1:4">
      <c r="A234" s="236">
        <v>20828</v>
      </c>
      <c r="B234" s="237" t="s">
        <v>212</v>
      </c>
      <c r="C234" s="238">
        <f>SUM(C235:C238)</f>
        <v>658</v>
      </c>
      <c r="D234" s="230"/>
    </row>
    <row r="235" ht="15.75" spans="1:4">
      <c r="A235" s="236">
        <v>2082801</v>
      </c>
      <c r="B235" s="239" t="s">
        <v>45</v>
      </c>
      <c r="C235" s="238">
        <v>251</v>
      </c>
      <c r="D235" s="230"/>
    </row>
    <row r="236" ht="15.75" spans="1:4">
      <c r="A236" s="236">
        <v>2082802</v>
      </c>
      <c r="B236" s="239" t="s">
        <v>46</v>
      </c>
      <c r="C236" s="238">
        <v>63</v>
      </c>
      <c r="D236" s="230"/>
    </row>
    <row r="237" ht="15.75" spans="1:4">
      <c r="A237" s="236">
        <v>2082804</v>
      </c>
      <c r="B237" s="239" t="s">
        <v>213</v>
      </c>
      <c r="C237" s="238">
        <v>4</v>
      </c>
      <c r="D237" s="230"/>
    </row>
    <row r="238" ht="15.75" spans="1:4">
      <c r="A238" s="236">
        <v>2082850</v>
      </c>
      <c r="B238" s="239" t="s">
        <v>53</v>
      </c>
      <c r="C238" s="238">
        <v>340</v>
      </c>
      <c r="D238" s="230"/>
    </row>
    <row r="239" ht="15.75" spans="1:4">
      <c r="A239" s="236">
        <v>20899</v>
      </c>
      <c r="B239" s="237" t="s">
        <v>214</v>
      </c>
      <c r="C239" s="238">
        <f>C240</f>
        <v>529</v>
      </c>
      <c r="D239" s="230"/>
    </row>
    <row r="240" ht="15.75" spans="1:4">
      <c r="A240" s="236">
        <v>2089999</v>
      </c>
      <c r="B240" s="239" t="s">
        <v>215</v>
      </c>
      <c r="C240" s="238">
        <v>529</v>
      </c>
      <c r="D240" s="230"/>
    </row>
    <row r="241" ht="15.75" spans="1:4">
      <c r="A241" s="236">
        <v>210</v>
      </c>
      <c r="B241" s="237" t="s">
        <v>216</v>
      </c>
      <c r="C241" s="238">
        <f>C242+C245+C249+C252+C261+C263+C268+C270+C273+C277</f>
        <v>42526</v>
      </c>
      <c r="D241" s="230"/>
    </row>
    <row r="242" ht="15.75" spans="1:4">
      <c r="A242" s="236">
        <v>21001</v>
      </c>
      <c r="B242" s="237" t="s">
        <v>217</v>
      </c>
      <c r="C242" s="238">
        <f>SUM(C243:C244)</f>
        <v>1049</v>
      </c>
      <c r="D242" s="230"/>
    </row>
    <row r="243" ht="15.75" spans="1:4">
      <c r="A243" s="236">
        <v>2100101</v>
      </c>
      <c r="B243" s="239" t="s">
        <v>45</v>
      </c>
      <c r="C243" s="238">
        <v>822</v>
      </c>
      <c r="D243" s="230"/>
    </row>
    <row r="244" ht="15.75" spans="1:4">
      <c r="A244" s="236">
        <v>2100102</v>
      </c>
      <c r="B244" s="239" t="s">
        <v>46</v>
      </c>
      <c r="C244" s="238">
        <v>227</v>
      </c>
      <c r="D244" s="230"/>
    </row>
    <row r="245" ht="15.75" spans="1:4">
      <c r="A245" s="236">
        <v>21002</v>
      </c>
      <c r="B245" s="237" t="s">
        <v>218</v>
      </c>
      <c r="C245" s="238">
        <f>SUM(C246:C248)</f>
        <v>1381</v>
      </c>
      <c r="D245" s="230"/>
    </row>
    <row r="246" ht="15.75" spans="1:4">
      <c r="A246" s="236">
        <v>2100201</v>
      </c>
      <c r="B246" s="239" t="s">
        <v>219</v>
      </c>
      <c r="C246" s="238">
        <v>62</v>
      </c>
      <c r="D246" s="230"/>
    </row>
    <row r="247" ht="15.75" spans="1:4">
      <c r="A247" s="236">
        <v>2100205</v>
      </c>
      <c r="B247" s="239" t="s">
        <v>220</v>
      </c>
      <c r="C247" s="238">
        <v>774</v>
      </c>
      <c r="D247" s="230"/>
    </row>
    <row r="248" ht="15.75" spans="1:4">
      <c r="A248" s="236">
        <v>2100299</v>
      </c>
      <c r="B248" s="239" t="s">
        <v>221</v>
      </c>
      <c r="C248" s="238">
        <v>545</v>
      </c>
      <c r="D248" s="230"/>
    </row>
    <row r="249" ht="15.75" spans="1:4">
      <c r="A249" s="236">
        <v>21003</v>
      </c>
      <c r="B249" s="237" t="s">
        <v>222</v>
      </c>
      <c r="C249" s="238">
        <f>SUM(C250:C251)</f>
        <v>9934</v>
      </c>
      <c r="D249" s="230"/>
    </row>
    <row r="250" ht="15.75" spans="1:4">
      <c r="A250" s="236">
        <v>2100302</v>
      </c>
      <c r="B250" s="239" t="s">
        <v>223</v>
      </c>
      <c r="C250" s="238">
        <v>5958</v>
      </c>
      <c r="D250" s="230"/>
    </row>
    <row r="251" ht="15.75" spans="1:4">
      <c r="A251" s="236">
        <v>2100399</v>
      </c>
      <c r="B251" s="239" t="s">
        <v>224</v>
      </c>
      <c r="C251" s="238">
        <v>3976</v>
      </c>
      <c r="D251" s="230"/>
    </row>
    <row r="252" ht="15.75" spans="1:4">
      <c r="A252" s="236">
        <v>21004</v>
      </c>
      <c r="B252" s="237" t="s">
        <v>225</v>
      </c>
      <c r="C252" s="238">
        <f>SUM(C253:C260)</f>
        <v>15710</v>
      </c>
      <c r="D252" s="230"/>
    </row>
    <row r="253" ht="15.75" spans="1:4">
      <c r="A253" s="236">
        <v>2100401</v>
      </c>
      <c r="B253" s="239" t="s">
        <v>226</v>
      </c>
      <c r="C253" s="238">
        <v>1810</v>
      </c>
      <c r="D253" s="230"/>
    </row>
    <row r="254" ht="15.75" spans="1:4">
      <c r="A254" s="236">
        <v>2100402</v>
      </c>
      <c r="B254" s="239" t="s">
        <v>227</v>
      </c>
      <c r="C254" s="238">
        <v>149</v>
      </c>
      <c r="D254" s="230"/>
    </row>
    <row r="255" ht="15.75" spans="1:4">
      <c r="A255" s="236">
        <v>2100403</v>
      </c>
      <c r="B255" s="239" t="s">
        <v>228</v>
      </c>
      <c r="C255" s="238">
        <v>503</v>
      </c>
      <c r="D255" s="230"/>
    </row>
    <row r="256" ht="15.75" spans="1:4">
      <c r="A256" s="236">
        <v>2100406</v>
      </c>
      <c r="B256" s="239" t="s">
        <v>229</v>
      </c>
      <c r="C256" s="238">
        <v>199</v>
      </c>
      <c r="D256" s="230"/>
    </row>
    <row r="257" ht="15.75" spans="1:4">
      <c r="A257" s="236">
        <v>2100408</v>
      </c>
      <c r="B257" s="239" t="s">
        <v>230</v>
      </c>
      <c r="C257" s="238">
        <v>10884</v>
      </c>
      <c r="D257" s="230"/>
    </row>
    <row r="258" ht="15.75" spans="1:4">
      <c r="A258" s="236">
        <v>2100409</v>
      </c>
      <c r="B258" s="239" t="s">
        <v>231</v>
      </c>
      <c r="C258" s="238">
        <v>779</v>
      </c>
      <c r="D258" s="230"/>
    </row>
    <row r="259" ht="15.75" spans="1:4">
      <c r="A259" s="236">
        <v>2100410</v>
      </c>
      <c r="B259" s="239" t="s">
        <v>232</v>
      </c>
      <c r="C259" s="238">
        <v>1323</v>
      </c>
      <c r="D259" s="230"/>
    </row>
    <row r="260" ht="15.75" spans="1:4">
      <c r="A260" s="236">
        <v>2100499</v>
      </c>
      <c r="B260" s="239" t="s">
        <v>233</v>
      </c>
      <c r="C260" s="238">
        <v>63</v>
      </c>
      <c r="D260" s="230"/>
    </row>
    <row r="261" ht="15.75" spans="1:4">
      <c r="A261" s="236">
        <v>21007</v>
      </c>
      <c r="B261" s="237" t="s">
        <v>234</v>
      </c>
      <c r="C261" s="238">
        <f>SUM(C262:C262)</f>
        <v>3124</v>
      </c>
      <c r="D261" s="230"/>
    </row>
    <row r="262" ht="15.75" spans="1:4">
      <c r="A262" s="236">
        <v>2100717</v>
      </c>
      <c r="B262" s="239" t="s">
        <v>235</v>
      </c>
      <c r="C262" s="238">
        <v>3124</v>
      </c>
      <c r="D262" s="230"/>
    </row>
    <row r="263" ht="15.75" spans="1:4">
      <c r="A263" s="236">
        <v>21011</v>
      </c>
      <c r="B263" s="237" t="s">
        <v>236</v>
      </c>
      <c r="C263" s="238">
        <f>SUM(C264:C267)</f>
        <v>7471</v>
      </c>
      <c r="D263" s="230"/>
    </row>
    <row r="264" ht="15.75" spans="1:4">
      <c r="A264" s="236">
        <v>2101101</v>
      </c>
      <c r="B264" s="239" t="s">
        <v>237</v>
      </c>
      <c r="C264" s="238">
        <v>4033</v>
      </c>
      <c r="D264" s="230"/>
    </row>
    <row r="265" ht="15.75" spans="1:4">
      <c r="A265" s="236">
        <v>2101102</v>
      </c>
      <c r="B265" s="239" t="s">
        <v>238</v>
      </c>
      <c r="C265" s="238">
        <v>918</v>
      </c>
      <c r="D265" s="230"/>
    </row>
    <row r="266" ht="15.75" spans="1:4">
      <c r="A266" s="236">
        <v>2101103</v>
      </c>
      <c r="B266" s="239" t="s">
        <v>239</v>
      </c>
      <c r="C266" s="238">
        <v>2519</v>
      </c>
      <c r="D266" s="230"/>
    </row>
    <row r="267" ht="15.75" spans="1:4">
      <c r="A267" s="236">
        <v>2101199</v>
      </c>
      <c r="B267" s="239" t="s">
        <v>240</v>
      </c>
      <c r="C267" s="238">
        <v>1</v>
      </c>
      <c r="D267" s="230"/>
    </row>
    <row r="268" ht="15.75" spans="1:4">
      <c r="A268" s="236">
        <v>21012</v>
      </c>
      <c r="B268" s="237" t="s">
        <v>241</v>
      </c>
      <c r="C268" s="238">
        <f>SUM(C269:C269)</f>
        <v>2672</v>
      </c>
      <c r="D268" s="230"/>
    </row>
    <row r="269" ht="15.75" spans="1:4">
      <c r="A269" s="236">
        <v>2101202</v>
      </c>
      <c r="B269" s="239" t="s">
        <v>242</v>
      </c>
      <c r="C269" s="238">
        <v>2672</v>
      </c>
      <c r="D269" s="230"/>
    </row>
    <row r="270" ht="15.75" spans="1:4">
      <c r="A270" s="236">
        <v>21014</v>
      </c>
      <c r="B270" s="237" t="s">
        <v>243</v>
      </c>
      <c r="C270" s="238">
        <f>SUM(C271:C272)</f>
        <v>657</v>
      </c>
      <c r="D270" s="230"/>
    </row>
    <row r="271" ht="15.75" spans="1:4">
      <c r="A271" s="236">
        <v>2101401</v>
      </c>
      <c r="B271" s="239" t="s">
        <v>244</v>
      </c>
      <c r="C271" s="238">
        <v>451</v>
      </c>
      <c r="D271" s="230"/>
    </row>
    <row r="272" ht="15.75" spans="1:4">
      <c r="A272" s="236">
        <v>2101499</v>
      </c>
      <c r="B272" s="239" t="s">
        <v>245</v>
      </c>
      <c r="C272" s="238">
        <v>206</v>
      </c>
      <c r="D272" s="230"/>
    </row>
    <row r="273" ht="15.75" spans="1:4">
      <c r="A273" s="236">
        <v>21015</v>
      </c>
      <c r="B273" s="237" t="s">
        <v>246</v>
      </c>
      <c r="C273" s="238">
        <f>SUM(C274:C276)</f>
        <v>408</v>
      </c>
      <c r="D273" s="230"/>
    </row>
    <row r="274" ht="15.75" spans="1:4">
      <c r="A274" s="236">
        <v>2101505</v>
      </c>
      <c r="B274" s="239" t="s">
        <v>247</v>
      </c>
      <c r="C274" s="238">
        <v>16</v>
      </c>
      <c r="D274" s="230"/>
    </row>
    <row r="275" ht="15.75" spans="1:4">
      <c r="A275" s="236">
        <v>2101506</v>
      </c>
      <c r="B275" s="239" t="s">
        <v>248</v>
      </c>
      <c r="C275" s="238">
        <v>40</v>
      </c>
      <c r="D275" s="230"/>
    </row>
    <row r="276" ht="15.75" spans="1:4">
      <c r="A276" s="236">
        <v>2101550</v>
      </c>
      <c r="B276" s="239" t="s">
        <v>53</v>
      </c>
      <c r="C276" s="238">
        <v>352</v>
      </c>
      <c r="D276" s="230"/>
    </row>
    <row r="277" ht="15.75" spans="1:4">
      <c r="A277" s="236">
        <v>21017</v>
      </c>
      <c r="B277" s="237" t="s">
        <v>249</v>
      </c>
      <c r="C277" s="238">
        <f>SUM(C278:C278)</f>
        <v>120</v>
      </c>
      <c r="D277" s="230"/>
    </row>
    <row r="278" ht="15.75" spans="1:4">
      <c r="A278" s="236">
        <v>2101704</v>
      </c>
      <c r="B278" s="239" t="s">
        <v>250</v>
      </c>
      <c r="C278" s="238">
        <v>120</v>
      </c>
      <c r="D278" s="230"/>
    </row>
    <row r="279" ht="15.75" spans="1:4">
      <c r="A279" s="236">
        <v>211</v>
      </c>
      <c r="B279" s="237" t="s">
        <v>251</v>
      </c>
      <c r="C279" s="238">
        <f>C280+C283+C285+C288+C291+C293+C295+C297</f>
        <v>24395</v>
      </c>
      <c r="D279" s="230"/>
    </row>
    <row r="280" ht="15.75" spans="1:4">
      <c r="A280" s="236">
        <v>21101</v>
      </c>
      <c r="B280" s="237" t="s">
        <v>252</v>
      </c>
      <c r="C280" s="238">
        <f>SUM(C281:C282)</f>
        <v>1422</v>
      </c>
      <c r="D280" s="230"/>
    </row>
    <row r="281" ht="15.75" spans="1:4">
      <c r="A281" s="236">
        <v>2110101</v>
      </c>
      <c r="B281" s="239" t="s">
        <v>45</v>
      </c>
      <c r="C281" s="238">
        <v>86</v>
      </c>
      <c r="D281" s="230"/>
    </row>
    <row r="282" ht="15.75" spans="1:4">
      <c r="A282" s="236">
        <v>2110199</v>
      </c>
      <c r="B282" s="239" t="s">
        <v>253</v>
      </c>
      <c r="C282" s="238">
        <v>1336</v>
      </c>
      <c r="D282" s="230"/>
    </row>
    <row r="283" ht="15.75" spans="1:4">
      <c r="A283" s="236">
        <v>21102</v>
      </c>
      <c r="B283" s="237" t="s">
        <v>254</v>
      </c>
      <c r="C283" s="238">
        <f>SUM(C284:C284)</f>
        <v>165</v>
      </c>
      <c r="D283" s="230"/>
    </row>
    <row r="284" ht="15.75" spans="1:4">
      <c r="A284" s="236">
        <v>2110299</v>
      </c>
      <c r="B284" s="239" t="s">
        <v>255</v>
      </c>
      <c r="C284" s="238">
        <v>165</v>
      </c>
      <c r="D284" s="230"/>
    </row>
    <row r="285" ht="15.75" spans="1:4">
      <c r="A285" s="236">
        <v>21103</v>
      </c>
      <c r="B285" s="237" t="s">
        <v>256</v>
      </c>
      <c r="C285" s="238">
        <f>SUM(C286:C287)</f>
        <v>15309</v>
      </c>
      <c r="D285" s="230"/>
    </row>
    <row r="286" ht="15.75" spans="1:4">
      <c r="A286" s="240">
        <v>2110302</v>
      </c>
      <c r="B286" s="239" t="s">
        <v>257</v>
      </c>
      <c r="C286" s="238">
        <v>4592</v>
      </c>
      <c r="D286" s="230"/>
    </row>
    <row r="287" ht="15.75" spans="1:4">
      <c r="A287" s="240">
        <v>2110399</v>
      </c>
      <c r="B287" s="239" t="s">
        <v>258</v>
      </c>
      <c r="C287" s="238">
        <v>10717</v>
      </c>
      <c r="D287" s="230"/>
    </row>
    <row r="288" ht="15.75" spans="1:4">
      <c r="A288" s="236">
        <v>21104</v>
      </c>
      <c r="B288" s="237" t="s">
        <v>259</v>
      </c>
      <c r="C288" s="238">
        <f>SUM(C289:C290)</f>
        <v>2389</v>
      </c>
      <c r="D288" s="230"/>
    </row>
    <row r="289" ht="15.75" spans="1:4">
      <c r="A289" s="236">
        <v>2110401</v>
      </c>
      <c r="B289" s="239" t="s">
        <v>260</v>
      </c>
      <c r="C289" s="238">
        <v>2241</v>
      </c>
      <c r="D289" s="230"/>
    </row>
    <row r="290" ht="15.75" spans="1:4">
      <c r="A290" s="236">
        <v>2110402</v>
      </c>
      <c r="B290" s="239" t="s">
        <v>261</v>
      </c>
      <c r="C290" s="238">
        <v>148</v>
      </c>
      <c r="D290" s="230"/>
    </row>
    <row r="291" ht="15.75" spans="1:4">
      <c r="A291" s="236">
        <v>21105</v>
      </c>
      <c r="B291" s="237" t="s">
        <v>262</v>
      </c>
      <c r="C291" s="238">
        <f>SUM(C292:C292)</f>
        <v>2380</v>
      </c>
      <c r="D291" s="230"/>
    </row>
    <row r="292" ht="15.75" spans="1:4">
      <c r="A292" s="236">
        <v>2110501</v>
      </c>
      <c r="B292" s="239" t="s">
        <v>263</v>
      </c>
      <c r="C292" s="238">
        <v>2380</v>
      </c>
      <c r="D292" s="230"/>
    </row>
    <row r="293" ht="15.75" spans="1:4">
      <c r="A293" s="236">
        <v>21107</v>
      </c>
      <c r="B293" s="237" t="s">
        <v>264</v>
      </c>
      <c r="C293" s="238">
        <f>SUM(C294:C294)</f>
        <v>70</v>
      </c>
      <c r="D293" s="230"/>
    </row>
    <row r="294" ht="15.75" spans="1:4">
      <c r="A294" s="236">
        <v>2110799</v>
      </c>
      <c r="B294" s="239" t="s">
        <v>265</v>
      </c>
      <c r="C294" s="238">
        <v>70</v>
      </c>
      <c r="D294" s="230"/>
    </row>
    <row r="295" ht="15.75" spans="1:4">
      <c r="A295" s="240">
        <v>21113</v>
      </c>
      <c r="B295" s="237" t="s">
        <v>266</v>
      </c>
      <c r="C295" s="238">
        <f>C296</f>
        <v>700</v>
      </c>
      <c r="D295" s="230"/>
    </row>
    <row r="296" ht="15.75" spans="1:4">
      <c r="A296" s="240">
        <v>2111301</v>
      </c>
      <c r="B296" s="239" t="s">
        <v>267</v>
      </c>
      <c r="C296" s="238">
        <v>700</v>
      </c>
      <c r="D296" s="230"/>
    </row>
    <row r="297" ht="15.75" spans="1:4">
      <c r="A297" s="240">
        <v>21199</v>
      </c>
      <c r="B297" s="237" t="s">
        <v>268</v>
      </c>
      <c r="C297" s="238">
        <f>C298</f>
        <v>1960</v>
      </c>
      <c r="D297" s="230"/>
    </row>
    <row r="298" ht="15.75" spans="1:4">
      <c r="A298" s="240">
        <v>2119999</v>
      </c>
      <c r="B298" s="239" t="s">
        <v>269</v>
      </c>
      <c r="C298" s="238">
        <v>1960</v>
      </c>
      <c r="D298" s="230"/>
    </row>
    <row r="299" ht="15.75" spans="1:4">
      <c r="A299" s="240">
        <v>212</v>
      </c>
      <c r="B299" s="237" t="s">
        <v>270</v>
      </c>
      <c r="C299" s="238">
        <f>C300+C306+C308+C311+C313+C315</f>
        <v>31752</v>
      </c>
      <c r="D299" s="230"/>
    </row>
    <row r="300" ht="15.75" spans="1:4">
      <c r="A300" s="240">
        <v>21201</v>
      </c>
      <c r="B300" s="237" t="s">
        <v>271</v>
      </c>
      <c r="C300" s="238">
        <f>SUM(C301:C305)</f>
        <v>4795</v>
      </c>
      <c r="D300" s="230"/>
    </row>
    <row r="301" ht="15.75" spans="1:4">
      <c r="A301" s="240">
        <v>2120101</v>
      </c>
      <c r="B301" s="239" t="s">
        <v>45</v>
      </c>
      <c r="C301" s="238">
        <v>1888</v>
      </c>
      <c r="D301" s="230"/>
    </row>
    <row r="302" ht="15.75" spans="1:4">
      <c r="A302" s="240">
        <v>2120102</v>
      </c>
      <c r="B302" s="239" t="s">
        <v>46</v>
      </c>
      <c r="C302" s="238">
        <v>5</v>
      </c>
      <c r="D302" s="230"/>
    </row>
    <row r="303" ht="15.75" spans="1:4">
      <c r="A303" s="240">
        <v>2120104</v>
      </c>
      <c r="B303" s="239" t="s">
        <v>272</v>
      </c>
      <c r="C303" s="238">
        <v>1565</v>
      </c>
      <c r="D303" s="230"/>
    </row>
    <row r="304" ht="15.75" spans="1:4">
      <c r="A304" s="240">
        <v>2120107</v>
      </c>
      <c r="B304" s="239" t="s">
        <v>273</v>
      </c>
      <c r="C304" s="238">
        <v>1</v>
      </c>
      <c r="D304" s="230"/>
    </row>
    <row r="305" ht="15.75" spans="1:4">
      <c r="A305" s="236">
        <v>2120199</v>
      </c>
      <c r="B305" s="239" t="s">
        <v>274</v>
      </c>
      <c r="C305" s="238">
        <v>1336</v>
      </c>
      <c r="D305" s="230"/>
    </row>
    <row r="306" ht="15.75" spans="1:4">
      <c r="A306" s="240">
        <v>21202</v>
      </c>
      <c r="B306" s="237" t="s">
        <v>275</v>
      </c>
      <c r="C306" s="238">
        <f>C307</f>
        <v>335</v>
      </c>
      <c r="D306" s="230"/>
    </row>
    <row r="307" ht="15.75" spans="1:4">
      <c r="A307" s="240">
        <v>2120201</v>
      </c>
      <c r="B307" s="239" t="s">
        <v>276</v>
      </c>
      <c r="C307" s="238">
        <v>335</v>
      </c>
      <c r="D307" s="230"/>
    </row>
    <row r="308" ht="15.75" spans="1:4">
      <c r="A308" s="240">
        <v>21203</v>
      </c>
      <c r="B308" s="237" t="s">
        <v>277</v>
      </c>
      <c r="C308" s="238">
        <f>SUM(C309:C310)</f>
        <v>14849</v>
      </c>
      <c r="D308" s="230"/>
    </row>
    <row r="309" ht="15.75" spans="1:4">
      <c r="A309" s="240">
        <v>2120303</v>
      </c>
      <c r="B309" s="239" t="s">
        <v>278</v>
      </c>
      <c r="C309" s="238">
        <v>449</v>
      </c>
      <c r="D309" s="230"/>
    </row>
    <row r="310" ht="15.75" spans="1:4">
      <c r="A310" s="240">
        <v>2120399</v>
      </c>
      <c r="B310" s="239" t="s">
        <v>279</v>
      </c>
      <c r="C310" s="238">
        <v>14400</v>
      </c>
      <c r="D310" s="230"/>
    </row>
    <row r="311" ht="15.75" spans="1:4">
      <c r="A311" s="240">
        <v>21205</v>
      </c>
      <c r="B311" s="237" t="s">
        <v>280</v>
      </c>
      <c r="C311" s="238">
        <f t="shared" ref="C311:C315" si="0">C312</f>
        <v>6941</v>
      </c>
      <c r="D311" s="230"/>
    </row>
    <row r="312" ht="15.75" spans="1:4">
      <c r="A312" s="240">
        <v>2120501</v>
      </c>
      <c r="B312" s="239" t="s">
        <v>281</v>
      </c>
      <c r="C312" s="238">
        <v>6941</v>
      </c>
      <c r="D312" s="230"/>
    </row>
    <row r="313" ht="15.75" spans="1:4">
      <c r="A313" s="240">
        <v>21206</v>
      </c>
      <c r="B313" s="237" t="s">
        <v>282</v>
      </c>
      <c r="C313" s="238">
        <f t="shared" si="0"/>
        <v>8</v>
      </c>
      <c r="D313" s="230"/>
    </row>
    <row r="314" ht="15.75" spans="1:4">
      <c r="A314" s="240">
        <v>2120601</v>
      </c>
      <c r="B314" s="239" t="s">
        <v>283</v>
      </c>
      <c r="C314" s="238">
        <v>8</v>
      </c>
      <c r="D314" s="230"/>
    </row>
    <row r="315" ht="15.75" spans="1:4">
      <c r="A315" s="240">
        <v>21299</v>
      </c>
      <c r="B315" s="237" t="s">
        <v>284</v>
      </c>
      <c r="C315" s="238">
        <f t="shared" si="0"/>
        <v>4824</v>
      </c>
      <c r="D315" s="230"/>
    </row>
    <row r="316" ht="15.75" spans="1:4">
      <c r="A316" s="240">
        <v>2129999</v>
      </c>
      <c r="B316" s="239" t="s">
        <v>285</v>
      </c>
      <c r="C316" s="238">
        <v>4824</v>
      </c>
      <c r="D316" s="230"/>
    </row>
    <row r="317" ht="15.75" spans="1:4">
      <c r="A317" s="240">
        <v>213</v>
      </c>
      <c r="B317" s="237" t="s">
        <v>286</v>
      </c>
      <c r="C317" s="238">
        <f>C318+C331+C342+C358+C363+C367+C369</f>
        <v>235053</v>
      </c>
      <c r="D317" s="230"/>
    </row>
    <row r="318" ht="15.75" spans="1:4">
      <c r="A318" s="236">
        <v>21301</v>
      </c>
      <c r="B318" s="237" t="s">
        <v>287</v>
      </c>
      <c r="C318" s="238">
        <f>SUM(C319:C330)</f>
        <v>48007</v>
      </c>
      <c r="D318" s="230"/>
    </row>
    <row r="319" ht="15.75" spans="1:4">
      <c r="A319" s="240">
        <v>2130101</v>
      </c>
      <c r="B319" s="239" t="s">
        <v>45</v>
      </c>
      <c r="C319" s="238">
        <v>906</v>
      </c>
      <c r="D319" s="230"/>
    </row>
    <row r="320" ht="15.75" spans="1:4">
      <c r="A320" s="240">
        <v>2130104</v>
      </c>
      <c r="B320" s="239" t="s">
        <v>53</v>
      </c>
      <c r="C320" s="238">
        <v>11507</v>
      </c>
      <c r="D320" s="230"/>
    </row>
    <row r="321" ht="15.75" spans="1:4">
      <c r="A321" s="240">
        <v>2130106</v>
      </c>
      <c r="B321" s="239" t="s">
        <v>288</v>
      </c>
      <c r="C321" s="238">
        <v>396</v>
      </c>
      <c r="D321" s="230"/>
    </row>
    <row r="322" ht="15.75" spans="1:4">
      <c r="A322" s="240">
        <v>2130108</v>
      </c>
      <c r="B322" s="239" t="s">
        <v>289</v>
      </c>
      <c r="C322" s="238">
        <v>866</v>
      </c>
      <c r="D322" s="230"/>
    </row>
    <row r="323" ht="15.75" spans="1:4">
      <c r="A323" s="240">
        <v>2130109</v>
      </c>
      <c r="B323" s="239" t="s">
        <v>290</v>
      </c>
      <c r="C323" s="238">
        <v>38</v>
      </c>
      <c r="D323" s="230"/>
    </row>
    <row r="324" ht="15.75" spans="1:4">
      <c r="A324" s="240">
        <v>2130119</v>
      </c>
      <c r="B324" s="239" t="s">
        <v>291</v>
      </c>
      <c r="C324" s="238">
        <v>200</v>
      </c>
      <c r="D324" s="230"/>
    </row>
    <row r="325" ht="15.75" spans="1:4">
      <c r="A325" s="240">
        <v>2130120</v>
      </c>
      <c r="B325" s="239" t="s">
        <v>292</v>
      </c>
      <c r="C325" s="238">
        <v>10948</v>
      </c>
      <c r="D325" s="230"/>
    </row>
    <row r="326" ht="15.75" spans="1:4">
      <c r="A326" s="240">
        <v>2130122</v>
      </c>
      <c r="B326" s="239" t="s">
        <v>293</v>
      </c>
      <c r="C326" s="238">
        <v>4683</v>
      </c>
      <c r="D326" s="230"/>
    </row>
    <row r="327" ht="15.75" spans="1:4">
      <c r="A327" s="240">
        <v>2130124</v>
      </c>
      <c r="B327" s="239" t="s">
        <v>294</v>
      </c>
      <c r="C327" s="238">
        <v>1234</v>
      </c>
      <c r="D327" s="230"/>
    </row>
    <row r="328" ht="15.75" spans="1:4">
      <c r="A328" s="240">
        <v>2130135</v>
      </c>
      <c r="B328" s="239" t="s">
        <v>295</v>
      </c>
      <c r="C328" s="238">
        <v>271</v>
      </c>
      <c r="D328" s="230"/>
    </row>
    <row r="329" ht="15.75" spans="1:4">
      <c r="A329" s="240">
        <v>2130153</v>
      </c>
      <c r="B329" s="239" t="s">
        <v>296</v>
      </c>
      <c r="C329" s="238">
        <v>8305</v>
      </c>
      <c r="D329" s="230"/>
    </row>
    <row r="330" ht="15.75" spans="1:4">
      <c r="A330" s="240">
        <v>2130199</v>
      </c>
      <c r="B330" s="239" t="s">
        <v>297</v>
      </c>
      <c r="C330" s="238">
        <v>8653</v>
      </c>
      <c r="D330" s="230"/>
    </row>
    <row r="331" ht="15.75" spans="1:4">
      <c r="A331" s="240">
        <v>21302</v>
      </c>
      <c r="B331" s="237" t="s">
        <v>298</v>
      </c>
      <c r="C331" s="238">
        <f>SUM(C332:C341)</f>
        <v>27170</v>
      </c>
      <c r="D331" s="230"/>
    </row>
    <row r="332" ht="15.75" spans="1:4">
      <c r="A332" s="240">
        <v>2130201</v>
      </c>
      <c r="B332" s="239" t="s">
        <v>45</v>
      </c>
      <c r="C332" s="238">
        <v>28</v>
      </c>
      <c r="D332" s="230"/>
    </row>
    <row r="333" ht="15.75" spans="1:4">
      <c r="A333" s="240">
        <v>2130205</v>
      </c>
      <c r="B333" s="239" t="s">
        <v>299</v>
      </c>
      <c r="C333" s="238">
        <v>277</v>
      </c>
      <c r="D333" s="230"/>
    </row>
    <row r="334" ht="15.75" spans="1:4">
      <c r="A334" s="240">
        <v>2130207</v>
      </c>
      <c r="B334" s="239" t="s">
        <v>300</v>
      </c>
      <c r="C334" s="238">
        <v>91</v>
      </c>
      <c r="D334" s="230"/>
    </row>
    <row r="335" ht="15.75" spans="1:4">
      <c r="A335" s="240">
        <v>2130209</v>
      </c>
      <c r="B335" s="239" t="s">
        <v>301</v>
      </c>
      <c r="C335" s="238">
        <v>5902</v>
      </c>
      <c r="D335" s="230"/>
    </row>
    <row r="336" ht="15.75" spans="1:4">
      <c r="A336" s="240">
        <v>2130211</v>
      </c>
      <c r="B336" s="239" t="s">
        <v>302</v>
      </c>
      <c r="C336" s="238">
        <v>101</v>
      </c>
      <c r="D336" s="230"/>
    </row>
    <row r="337" ht="15.75" spans="1:4">
      <c r="A337" s="240">
        <v>2130212</v>
      </c>
      <c r="B337" s="239" t="s">
        <v>303</v>
      </c>
      <c r="C337" s="238">
        <v>16</v>
      </c>
      <c r="D337" s="230"/>
    </row>
    <row r="338" ht="15.75" spans="1:4">
      <c r="A338" s="240">
        <v>2130221</v>
      </c>
      <c r="B338" s="239" t="s">
        <v>304</v>
      </c>
      <c r="C338" s="238">
        <v>179</v>
      </c>
      <c r="D338" s="230"/>
    </row>
    <row r="339" ht="15.75" spans="1:4">
      <c r="A339" s="240">
        <v>2130234</v>
      </c>
      <c r="B339" s="239" t="s">
        <v>305</v>
      </c>
      <c r="C339" s="238">
        <v>624</v>
      </c>
      <c r="D339" s="230"/>
    </row>
    <row r="340" ht="15.75" spans="1:4">
      <c r="A340" s="240">
        <v>2130238</v>
      </c>
      <c r="B340" s="239" t="s">
        <v>306</v>
      </c>
      <c r="C340" s="238">
        <v>10561</v>
      </c>
      <c r="D340" s="230"/>
    </row>
    <row r="341" ht="15.75" spans="1:4">
      <c r="A341" s="240">
        <v>2130299</v>
      </c>
      <c r="B341" s="239" t="s">
        <v>307</v>
      </c>
      <c r="C341" s="238">
        <v>9391</v>
      </c>
      <c r="D341" s="230"/>
    </row>
    <row r="342" ht="15.75" spans="1:4">
      <c r="A342" s="240">
        <v>21303</v>
      </c>
      <c r="B342" s="237" t="s">
        <v>308</v>
      </c>
      <c r="C342" s="238">
        <f>SUM(C343:C357)</f>
        <v>82671</v>
      </c>
      <c r="D342" s="230"/>
    </row>
    <row r="343" ht="15.75" spans="1:4">
      <c r="A343" s="240">
        <v>2130301</v>
      </c>
      <c r="B343" s="239" t="s">
        <v>45</v>
      </c>
      <c r="C343" s="238">
        <v>301</v>
      </c>
      <c r="D343" s="230"/>
    </row>
    <row r="344" ht="15.75" spans="1:4">
      <c r="A344" s="240">
        <v>2130302</v>
      </c>
      <c r="B344" s="239" t="s">
        <v>46</v>
      </c>
      <c r="C344" s="238">
        <v>310</v>
      </c>
      <c r="D344" s="230"/>
    </row>
    <row r="345" ht="15.75" spans="1:4">
      <c r="A345" s="240">
        <v>2130304</v>
      </c>
      <c r="B345" s="239" t="s">
        <v>309</v>
      </c>
      <c r="C345" s="238">
        <v>2135</v>
      </c>
      <c r="D345" s="230"/>
    </row>
    <row r="346" ht="15.75" spans="1:4">
      <c r="A346" s="240">
        <v>2130305</v>
      </c>
      <c r="B346" s="239" t="s">
        <v>310</v>
      </c>
      <c r="C346" s="238">
        <v>430</v>
      </c>
      <c r="D346" s="230"/>
    </row>
    <row r="347" ht="15.75" spans="1:4">
      <c r="A347" s="240">
        <v>2130306</v>
      </c>
      <c r="B347" s="239" t="s">
        <v>311</v>
      </c>
      <c r="C347" s="238">
        <v>2161</v>
      </c>
      <c r="D347" s="230"/>
    </row>
    <row r="348" ht="15.75" spans="1:4">
      <c r="A348" s="240">
        <v>2130309</v>
      </c>
      <c r="B348" s="239" t="s">
        <v>312</v>
      </c>
      <c r="C348" s="238">
        <v>8</v>
      </c>
      <c r="D348" s="230"/>
    </row>
    <row r="349" ht="15.75" spans="1:4">
      <c r="A349" s="240">
        <v>2130311</v>
      </c>
      <c r="B349" s="239" t="s">
        <v>313</v>
      </c>
      <c r="C349" s="238">
        <v>242</v>
      </c>
      <c r="D349" s="230"/>
    </row>
    <row r="350" ht="15.75" spans="1:4">
      <c r="A350" s="240">
        <v>2130314</v>
      </c>
      <c r="B350" s="239" t="s">
        <v>314</v>
      </c>
      <c r="C350" s="238">
        <v>1129</v>
      </c>
      <c r="D350" s="230"/>
    </row>
    <row r="351" ht="15.75" spans="1:4">
      <c r="A351" s="240">
        <v>2130315</v>
      </c>
      <c r="B351" s="239" t="s">
        <v>315</v>
      </c>
      <c r="C351" s="238">
        <v>10</v>
      </c>
      <c r="D351" s="230"/>
    </row>
    <row r="352" ht="15.75" spans="1:4">
      <c r="A352" s="240">
        <v>2130316</v>
      </c>
      <c r="B352" s="239" t="s">
        <v>316</v>
      </c>
      <c r="C352" s="238">
        <v>5589</v>
      </c>
      <c r="D352" s="230"/>
    </row>
    <row r="353" ht="15.75" spans="1:4">
      <c r="A353" s="240">
        <v>2130319</v>
      </c>
      <c r="B353" s="239" t="s">
        <v>317</v>
      </c>
      <c r="C353" s="238">
        <v>8061</v>
      </c>
      <c r="D353" s="230"/>
    </row>
    <row r="354" ht="15.75" spans="1:4">
      <c r="A354" s="240">
        <v>2130321</v>
      </c>
      <c r="B354" s="239" t="s">
        <v>318</v>
      </c>
      <c r="C354" s="238">
        <v>149</v>
      </c>
      <c r="D354" s="230"/>
    </row>
    <row r="355" ht="15.75" spans="1:4">
      <c r="A355" s="240">
        <v>2130322</v>
      </c>
      <c r="B355" s="239" t="s">
        <v>319</v>
      </c>
      <c r="C355" s="238">
        <v>18</v>
      </c>
      <c r="D355" s="230"/>
    </row>
    <row r="356" ht="15.75" spans="1:4">
      <c r="A356" s="240">
        <v>2130335</v>
      </c>
      <c r="B356" s="239" t="s">
        <v>320</v>
      </c>
      <c r="C356" s="238">
        <v>120</v>
      </c>
      <c r="D356" s="230"/>
    </row>
    <row r="357" ht="15.75" spans="1:4">
      <c r="A357" s="240">
        <v>2130399</v>
      </c>
      <c r="B357" s="239" t="s">
        <v>321</v>
      </c>
      <c r="C357" s="238">
        <v>62008</v>
      </c>
      <c r="D357" s="230"/>
    </row>
    <row r="358" ht="15.75" spans="1:4">
      <c r="A358" s="240">
        <v>21305</v>
      </c>
      <c r="B358" s="237" t="s">
        <v>322</v>
      </c>
      <c r="C358" s="238">
        <f>SUM(C359:C362)</f>
        <v>47024</v>
      </c>
      <c r="D358" s="230"/>
    </row>
    <row r="359" ht="15.75" spans="1:4">
      <c r="A359" s="240">
        <v>2130501</v>
      </c>
      <c r="B359" s="239" t="s">
        <v>45</v>
      </c>
      <c r="C359" s="238">
        <v>445</v>
      </c>
      <c r="D359" s="230"/>
    </row>
    <row r="360" ht="15.75" spans="1:4">
      <c r="A360" s="240">
        <v>2130504</v>
      </c>
      <c r="B360" s="239" t="s">
        <v>323</v>
      </c>
      <c r="C360" s="238">
        <v>896</v>
      </c>
      <c r="D360" s="230"/>
    </row>
    <row r="361" ht="15.75" spans="1:4">
      <c r="A361" s="240">
        <v>2130505</v>
      </c>
      <c r="B361" s="239" t="s">
        <v>324</v>
      </c>
      <c r="C361" s="238">
        <v>22291</v>
      </c>
      <c r="D361" s="230"/>
    </row>
    <row r="362" ht="15.75" spans="1:4">
      <c r="A362" s="240">
        <v>2130599</v>
      </c>
      <c r="B362" s="239" t="s">
        <v>325</v>
      </c>
      <c r="C362" s="238">
        <v>23392</v>
      </c>
      <c r="D362" s="230"/>
    </row>
    <row r="363" ht="15.75" spans="1:4">
      <c r="A363" s="240">
        <v>21307</v>
      </c>
      <c r="B363" s="237" t="s">
        <v>326</v>
      </c>
      <c r="C363" s="238">
        <f>SUM(C364:C366)</f>
        <v>28717</v>
      </c>
      <c r="D363" s="230"/>
    </row>
    <row r="364" ht="15.75" spans="1:4">
      <c r="A364" s="240">
        <v>2130701</v>
      </c>
      <c r="B364" s="239" t="s">
        <v>327</v>
      </c>
      <c r="C364" s="238">
        <v>3550</v>
      </c>
      <c r="D364" s="230"/>
    </row>
    <row r="365" ht="15.75" spans="1:4">
      <c r="A365" s="240">
        <v>2130705</v>
      </c>
      <c r="B365" s="239" t="s">
        <v>328</v>
      </c>
      <c r="C365" s="238">
        <v>24807</v>
      </c>
      <c r="D365" s="230"/>
    </row>
    <row r="366" ht="15.75" spans="1:4">
      <c r="A366" s="240">
        <v>2130706</v>
      </c>
      <c r="B366" s="239" t="s">
        <v>329</v>
      </c>
      <c r="C366" s="238">
        <v>360</v>
      </c>
      <c r="D366" s="230"/>
    </row>
    <row r="367" ht="15.75" spans="1:4">
      <c r="A367" s="240">
        <v>21308</v>
      </c>
      <c r="B367" s="237" t="s">
        <v>330</v>
      </c>
      <c r="C367" s="238">
        <f>SUM(C368:C368)</f>
        <v>857</v>
      </c>
      <c r="D367" s="230"/>
    </row>
    <row r="368" ht="15.75" spans="1:4">
      <c r="A368" s="240">
        <v>2130803</v>
      </c>
      <c r="B368" s="239" t="s">
        <v>331</v>
      </c>
      <c r="C368" s="238">
        <v>857</v>
      </c>
      <c r="D368" s="230"/>
    </row>
    <row r="369" ht="15.75" spans="1:4">
      <c r="A369" s="240">
        <v>21399</v>
      </c>
      <c r="B369" s="237" t="s">
        <v>332</v>
      </c>
      <c r="C369" s="238">
        <f>SUM(C370:C370)</f>
        <v>607</v>
      </c>
      <c r="D369" s="230"/>
    </row>
    <row r="370" ht="15.75" spans="1:4">
      <c r="A370" s="240">
        <v>2139999</v>
      </c>
      <c r="B370" s="239" t="s">
        <v>333</v>
      </c>
      <c r="C370" s="238">
        <v>607</v>
      </c>
      <c r="D370" s="230"/>
    </row>
    <row r="371" ht="15.75" spans="1:4">
      <c r="A371" s="240">
        <v>214</v>
      </c>
      <c r="B371" s="237" t="s">
        <v>334</v>
      </c>
      <c r="C371" s="238">
        <f>C372+C381</f>
        <v>9032</v>
      </c>
      <c r="D371" s="230"/>
    </row>
    <row r="372" ht="15.75" spans="1:4">
      <c r="A372" s="240">
        <v>21401</v>
      </c>
      <c r="B372" s="237" t="s">
        <v>335</v>
      </c>
      <c r="C372" s="238">
        <f>SUM(C373:C380)</f>
        <v>6326</v>
      </c>
      <c r="D372" s="230"/>
    </row>
    <row r="373" ht="15.75" spans="1:4">
      <c r="A373" s="240">
        <v>2140101</v>
      </c>
      <c r="B373" s="239" t="s">
        <v>45</v>
      </c>
      <c r="C373" s="238">
        <v>1572</v>
      </c>
      <c r="D373" s="230"/>
    </row>
    <row r="374" ht="15.75" spans="1:4">
      <c r="A374" s="240">
        <v>2140103</v>
      </c>
      <c r="B374" s="239" t="s">
        <v>336</v>
      </c>
      <c r="C374" s="238">
        <v>1001</v>
      </c>
      <c r="D374" s="230"/>
    </row>
    <row r="375" ht="15.75" spans="1:4">
      <c r="A375" s="240">
        <v>2140104</v>
      </c>
      <c r="B375" s="239" t="s">
        <v>337</v>
      </c>
      <c r="C375" s="238">
        <v>256</v>
      </c>
      <c r="D375" s="230"/>
    </row>
    <row r="376" ht="15.75" spans="1:4">
      <c r="A376" s="240">
        <v>2140106</v>
      </c>
      <c r="B376" s="239" t="s">
        <v>338</v>
      </c>
      <c r="C376" s="238">
        <v>3168</v>
      </c>
      <c r="D376" s="230"/>
    </row>
    <row r="377" ht="15.75" spans="1:4">
      <c r="A377" s="240">
        <v>2140109</v>
      </c>
      <c r="B377" s="239" t="s">
        <v>339</v>
      </c>
      <c r="C377" s="238">
        <v>43</v>
      </c>
      <c r="D377" s="230"/>
    </row>
    <row r="378" ht="15.75" spans="1:4">
      <c r="A378" s="240">
        <v>2140110</v>
      </c>
      <c r="B378" s="239" t="s">
        <v>340</v>
      </c>
      <c r="C378" s="238">
        <v>91</v>
      </c>
      <c r="D378" s="230"/>
    </row>
    <row r="379" ht="15.75" spans="1:4">
      <c r="A379" s="240">
        <v>2140112</v>
      </c>
      <c r="B379" s="239" t="s">
        <v>341</v>
      </c>
      <c r="C379" s="238">
        <v>189</v>
      </c>
      <c r="D379" s="230"/>
    </row>
    <row r="380" ht="15.75" spans="1:4">
      <c r="A380" s="240">
        <v>2140199</v>
      </c>
      <c r="B380" s="239" t="s">
        <v>342</v>
      </c>
      <c r="C380" s="238">
        <v>6</v>
      </c>
      <c r="D380" s="230"/>
    </row>
    <row r="381" ht="15.75" spans="1:4">
      <c r="A381" s="240">
        <v>21499</v>
      </c>
      <c r="B381" s="237" t="s">
        <v>343</v>
      </c>
      <c r="C381" s="238">
        <f>SUM(C382:C383)</f>
        <v>2706</v>
      </c>
      <c r="D381" s="230"/>
    </row>
    <row r="382" ht="15.75" spans="1:4">
      <c r="A382" s="240">
        <v>2149901</v>
      </c>
      <c r="B382" s="239" t="s">
        <v>344</v>
      </c>
      <c r="C382" s="238">
        <v>200</v>
      </c>
      <c r="D382" s="230"/>
    </row>
    <row r="383" ht="15.75" spans="1:4">
      <c r="A383" s="240">
        <v>2149999</v>
      </c>
      <c r="B383" s="239" t="s">
        <v>345</v>
      </c>
      <c r="C383" s="238">
        <v>2506</v>
      </c>
      <c r="D383" s="230"/>
    </row>
    <row r="384" ht="15.75" spans="1:4">
      <c r="A384" s="240">
        <v>215</v>
      </c>
      <c r="B384" s="237" t="s">
        <v>346</v>
      </c>
      <c r="C384" s="238">
        <f>C385+C389+C392+C395</f>
        <v>27077</v>
      </c>
      <c r="D384" s="230"/>
    </row>
    <row r="385" ht="15.75" spans="1:4">
      <c r="A385" s="240">
        <v>21501</v>
      </c>
      <c r="B385" s="237" t="s">
        <v>347</v>
      </c>
      <c r="C385" s="238">
        <f>SUM(C386:C388)</f>
        <v>23626</v>
      </c>
      <c r="D385" s="230"/>
    </row>
    <row r="386" ht="15.75" spans="1:4">
      <c r="A386" s="240">
        <v>2150102</v>
      </c>
      <c r="B386" s="239" t="s">
        <v>46</v>
      </c>
      <c r="C386" s="238">
        <v>1835</v>
      </c>
      <c r="D386" s="230"/>
    </row>
    <row r="387" ht="15.75" spans="1:4">
      <c r="A387" s="240">
        <v>2150104</v>
      </c>
      <c r="B387" s="239" t="s">
        <v>348</v>
      </c>
      <c r="C387" s="238">
        <v>17697</v>
      </c>
      <c r="D387" s="230"/>
    </row>
    <row r="388" ht="15.75" spans="1:4">
      <c r="A388" s="240">
        <v>2150199</v>
      </c>
      <c r="B388" s="239" t="s">
        <v>349</v>
      </c>
      <c r="C388" s="238">
        <v>4094</v>
      </c>
      <c r="D388" s="230"/>
    </row>
    <row r="389" ht="15.75" spans="1:4">
      <c r="A389" s="240">
        <v>21505</v>
      </c>
      <c r="B389" s="237" t="s">
        <v>350</v>
      </c>
      <c r="C389" s="238">
        <f>SUM(C390:C391)</f>
        <v>1378</v>
      </c>
      <c r="D389" s="230"/>
    </row>
    <row r="390" ht="15.75" spans="1:4">
      <c r="A390" s="240">
        <v>2150517</v>
      </c>
      <c r="B390" s="239" t="s">
        <v>351</v>
      </c>
      <c r="C390" s="238">
        <v>1372</v>
      </c>
      <c r="D390" s="230"/>
    </row>
    <row r="391" ht="15.75" spans="1:4">
      <c r="A391" s="240">
        <v>2150599</v>
      </c>
      <c r="B391" s="239" t="s">
        <v>352</v>
      </c>
      <c r="C391" s="238">
        <v>6</v>
      </c>
      <c r="D391" s="230"/>
    </row>
    <row r="392" ht="15.75" spans="1:4">
      <c r="A392" s="240">
        <v>21508</v>
      </c>
      <c r="B392" s="237" t="s">
        <v>353</v>
      </c>
      <c r="C392" s="238">
        <f>SUM(C393:C394)</f>
        <v>1473</v>
      </c>
      <c r="D392" s="230"/>
    </row>
    <row r="393" ht="15.75" spans="1:4">
      <c r="A393" s="240">
        <v>2150805</v>
      </c>
      <c r="B393" s="239" t="s">
        <v>354</v>
      </c>
      <c r="C393" s="238">
        <v>1472</v>
      </c>
      <c r="D393" s="230"/>
    </row>
    <row r="394" ht="15.75" spans="1:4">
      <c r="A394" s="240">
        <v>2150899</v>
      </c>
      <c r="B394" s="239" t="s">
        <v>355</v>
      </c>
      <c r="C394" s="238">
        <v>1</v>
      </c>
      <c r="D394" s="230"/>
    </row>
    <row r="395" ht="15.75" spans="1:4">
      <c r="A395" s="240">
        <v>21599</v>
      </c>
      <c r="B395" s="237" t="s">
        <v>356</v>
      </c>
      <c r="C395" s="238">
        <f>SUM(C396:C396)</f>
        <v>600</v>
      </c>
      <c r="D395" s="230"/>
    </row>
    <row r="396" ht="15.75" spans="1:4">
      <c r="A396" s="240">
        <v>2159999</v>
      </c>
      <c r="B396" s="239" t="s">
        <v>357</v>
      </c>
      <c r="C396" s="238">
        <v>600</v>
      </c>
      <c r="D396" s="230"/>
    </row>
    <row r="397" ht="15.75" spans="1:4">
      <c r="A397" s="240">
        <v>216</v>
      </c>
      <c r="B397" s="237" t="s">
        <v>358</v>
      </c>
      <c r="C397" s="238">
        <f>C398+C401+C403</f>
        <v>1375</v>
      </c>
      <c r="D397" s="230"/>
    </row>
    <row r="398" ht="15.75" spans="1:4">
      <c r="A398" s="240">
        <v>21602</v>
      </c>
      <c r="B398" s="237" t="s">
        <v>359</v>
      </c>
      <c r="C398" s="238">
        <f>SUM(C399:C400)</f>
        <v>604</v>
      </c>
      <c r="D398" s="230"/>
    </row>
    <row r="399" ht="15.75" spans="1:4">
      <c r="A399" s="240">
        <v>2160201</v>
      </c>
      <c r="B399" s="239" t="s">
        <v>45</v>
      </c>
      <c r="C399" s="238">
        <v>267</v>
      </c>
      <c r="D399" s="230"/>
    </row>
    <row r="400" ht="15.75" spans="1:4">
      <c r="A400" s="240">
        <v>2160299</v>
      </c>
      <c r="B400" s="239" t="s">
        <v>360</v>
      </c>
      <c r="C400" s="238">
        <v>337</v>
      </c>
      <c r="D400" s="230"/>
    </row>
    <row r="401" ht="15.75" spans="1:4">
      <c r="A401" s="240">
        <v>21606</v>
      </c>
      <c r="B401" s="237" t="s">
        <v>361</v>
      </c>
      <c r="C401" s="238">
        <f>SUM(C402:C402)</f>
        <v>250</v>
      </c>
      <c r="D401" s="230"/>
    </row>
    <row r="402" ht="15.75" spans="1:4">
      <c r="A402" s="240">
        <v>2160699</v>
      </c>
      <c r="B402" s="239" t="s">
        <v>362</v>
      </c>
      <c r="C402" s="238">
        <v>250</v>
      </c>
      <c r="D402" s="230"/>
    </row>
    <row r="403" ht="15.75" spans="1:4">
      <c r="A403" s="240">
        <v>21699</v>
      </c>
      <c r="B403" s="237" t="s">
        <v>363</v>
      </c>
      <c r="C403" s="238">
        <f>SUM(C404:C404)</f>
        <v>521</v>
      </c>
      <c r="D403" s="230"/>
    </row>
    <row r="404" ht="15.75" spans="1:4">
      <c r="A404" s="240">
        <v>2169999</v>
      </c>
      <c r="B404" s="239" t="s">
        <v>364</v>
      </c>
      <c r="C404" s="238">
        <v>521</v>
      </c>
      <c r="D404" s="230"/>
    </row>
    <row r="405" ht="15.75" spans="1:4">
      <c r="A405" s="240">
        <v>220</v>
      </c>
      <c r="B405" s="237" t="s">
        <v>365</v>
      </c>
      <c r="C405" s="238">
        <f>C406+C416</f>
        <v>12690</v>
      </c>
      <c r="D405" s="230"/>
    </row>
    <row r="406" ht="15.75" spans="1:4">
      <c r="A406" s="240">
        <v>22001</v>
      </c>
      <c r="B406" s="237" t="s">
        <v>366</v>
      </c>
      <c r="C406" s="238">
        <f>SUM(C407:C415)</f>
        <v>11934</v>
      </c>
      <c r="D406" s="230"/>
    </row>
    <row r="407" ht="15.75" spans="1:4">
      <c r="A407" s="240">
        <v>2200101</v>
      </c>
      <c r="B407" s="239" t="s">
        <v>45</v>
      </c>
      <c r="C407" s="238">
        <v>1816</v>
      </c>
      <c r="D407" s="230"/>
    </row>
    <row r="408" ht="15.75" spans="1:4">
      <c r="A408" s="240">
        <v>2200104</v>
      </c>
      <c r="B408" s="239" t="s">
        <v>367</v>
      </c>
      <c r="C408" s="238">
        <v>301</v>
      </c>
      <c r="D408" s="230"/>
    </row>
    <row r="409" ht="15.75" spans="1:4">
      <c r="A409" s="240">
        <v>2200106</v>
      </c>
      <c r="B409" s="239" t="s">
        <v>368</v>
      </c>
      <c r="C409" s="238">
        <v>84</v>
      </c>
      <c r="D409" s="230"/>
    </row>
    <row r="410" ht="15.75" spans="1:4">
      <c r="A410" s="240">
        <v>2200109</v>
      </c>
      <c r="B410" s="239" t="s">
        <v>369</v>
      </c>
      <c r="C410" s="238">
        <v>1154</v>
      </c>
      <c r="D410" s="230"/>
    </row>
    <row r="411" ht="15.75" spans="1:4">
      <c r="A411" s="240">
        <v>2200113</v>
      </c>
      <c r="B411" s="239" t="s">
        <v>370</v>
      </c>
      <c r="C411" s="238">
        <v>1</v>
      </c>
      <c r="D411" s="230"/>
    </row>
    <row r="412" ht="15.75" spans="1:4">
      <c r="A412" s="240">
        <v>2200114</v>
      </c>
      <c r="B412" s="239" t="s">
        <v>371</v>
      </c>
      <c r="C412" s="238">
        <v>16</v>
      </c>
      <c r="D412" s="230"/>
    </row>
    <row r="413" ht="15.75" spans="1:4">
      <c r="A413" s="240">
        <v>2200129</v>
      </c>
      <c r="B413" s="239" t="s">
        <v>372</v>
      </c>
      <c r="C413" s="238">
        <v>6</v>
      </c>
      <c r="D413" s="230"/>
    </row>
    <row r="414" ht="15.75" spans="1:4">
      <c r="A414" s="240">
        <v>2200150</v>
      </c>
      <c r="B414" s="239" t="s">
        <v>53</v>
      </c>
      <c r="C414" s="238">
        <v>1854</v>
      </c>
      <c r="D414" s="230"/>
    </row>
    <row r="415" ht="15.75" spans="1:4">
      <c r="A415" s="240">
        <v>2200199</v>
      </c>
      <c r="B415" s="239" t="s">
        <v>373</v>
      </c>
      <c r="C415" s="238">
        <v>6702</v>
      </c>
      <c r="D415" s="230"/>
    </row>
    <row r="416" ht="15.75" spans="1:4">
      <c r="A416" s="240">
        <v>22005</v>
      </c>
      <c r="B416" s="237" t="s">
        <v>374</v>
      </c>
      <c r="C416" s="238">
        <f>SUM(C417:C418)</f>
        <v>756</v>
      </c>
      <c r="D416" s="230"/>
    </row>
    <row r="417" ht="15.75" spans="1:4">
      <c r="A417" s="240">
        <v>2200504</v>
      </c>
      <c r="B417" s="239" t="s">
        <v>375</v>
      </c>
      <c r="C417" s="238">
        <v>12</v>
      </c>
      <c r="D417" s="230"/>
    </row>
    <row r="418" ht="15.75" spans="1:4">
      <c r="A418" s="240">
        <v>2200509</v>
      </c>
      <c r="B418" s="239" t="s">
        <v>376</v>
      </c>
      <c r="C418" s="238">
        <v>744</v>
      </c>
      <c r="D418" s="230"/>
    </row>
    <row r="419" ht="15.75" spans="1:4">
      <c r="A419" s="240">
        <v>221</v>
      </c>
      <c r="B419" s="237" t="s">
        <v>377</v>
      </c>
      <c r="C419" s="238">
        <f>SUM(C420,C426)</f>
        <v>45163</v>
      </c>
      <c r="D419" s="230"/>
    </row>
    <row r="420" ht="15.75" spans="1:4">
      <c r="A420" s="240">
        <v>22101</v>
      </c>
      <c r="B420" s="237" t="s">
        <v>378</v>
      </c>
      <c r="C420" s="238">
        <f>SUM(C421:C425)</f>
        <v>22401</v>
      </c>
      <c r="D420" s="230"/>
    </row>
    <row r="421" ht="15.75" spans="1:4">
      <c r="A421" s="240">
        <v>2210103</v>
      </c>
      <c r="B421" s="239" t="s">
        <v>379</v>
      </c>
      <c r="C421" s="238">
        <v>1715</v>
      </c>
      <c r="D421" s="230"/>
    </row>
    <row r="422" ht="15.75" spans="1:4">
      <c r="A422" s="240">
        <v>2210105</v>
      </c>
      <c r="B422" s="239" t="s">
        <v>380</v>
      </c>
      <c r="C422" s="238">
        <v>2922</v>
      </c>
      <c r="D422" s="230"/>
    </row>
    <row r="423" ht="15.75" spans="1:4">
      <c r="A423" s="240">
        <v>2210108</v>
      </c>
      <c r="B423" s="239" t="s">
        <v>381</v>
      </c>
      <c r="C423" s="238">
        <v>2989</v>
      </c>
      <c r="D423" s="230"/>
    </row>
    <row r="424" ht="15.75" spans="1:4">
      <c r="A424" s="240">
        <v>2210110</v>
      </c>
      <c r="B424" s="239" t="s">
        <v>382</v>
      </c>
      <c r="C424" s="238">
        <v>1780</v>
      </c>
      <c r="D424" s="230"/>
    </row>
    <row r="425" ht="15.75" spans="1:4">
      <c r="A425" s="240">
        <v>2210199</v>
      </c>
      <c r="B425" s="239" t="s">
        <v>383</v>
      </c>
      <c r="C425" s="238">
        <v>12995</v>
      </c>
      <c r="D425" s="230"/>
    </row>
    <row r="426" ht="15.75" spans="1:4">
      <c r="A426" s="240">
        <v>22102</v>
      </c>
      <c r="B426" s="237" t="s">
        <v>384</v>
      </c>
      <c r="C426" s="238">
        <f>SUM(C427:C428)</f>
        <v>22762</v>
      </c>
      <c r="D426" s="230"/>
    </row>
    <row r="427" ht="15.75" spans="1:4">
      <c r="A427" s="240">
        <v>2210201</v>
      </c>
      <c r="B427" s="239" t="s">
        <v>385</v>
      </c>
      <c r="C427" s="238">
        <v>10171</v>
      </c>
      <c r="D427" s="230"/>
    </row>
    <row r="428" ht="15.75" spans="1:4">
      <c r="A428" s="240">
        <v>2210203</v>
      </c>
      <c r="B428" s="239" t="s">
        <v>386</v>
      </c>
      <c r="C428" s="238">
        <v>12591</v>
      </c>
      <c r="D428" s="230"/>
    </row>
    <row r="429" ht="15.75" spans="1:4">
      <c r="A429" s="240">
        <v>222</v>
      </c>
      <c r="B429" s="237" t="s">
        <v>387</v>
      </c>
      <c r="C429" s="238">
        <f>C430+C433</f>
        <v>3038</v>
      </c>
      <c r="D429" s="230"/>
    </row>
    <row r="430" ht="15.75" spans="1:4">
      <c r="A430" s="240">
        <v>22201</v>
      </c>
      <c r="B430" s="237" t="s">
        <v>388</v>
      </c>
      <c r="C430" s="238">
        <f>SUM(C431:C432)</f>
        <v>2940</v>
      </c>
      <c r="D430" s="230"/>
    </row>
    <row r="431" ht="15.75" spans="1:4">
      <c r="A431" s="240">
        <v>2220115</v>
      </c>
      <c r="B431" s="239" t="s">
        <v>389</v>
      </c>
      <c r="C431" s="238">
        <v>1252</v>
      </c>
      <c r="D431" s="230"/>
    </row>
    <row r="432" ht="15.75" spans="1:4">
      <c r="A432" s="240">
        <v>2220199</v>
      </c>
      <c r="B432" s="239" t="s">
        <v>390</v>
      </c>
      <c r="C432" s="238">
        <v>1688</v>
      </c>
      <c r="D432" s="230"/>
    </row>
    <row r="433" ht="15.75" spans="1:4">
      <c r="A433" s="240">
        <v>22205</v>
      </c>
      <c r="B433" s="237" t="s">
        <v>391</v>
      </c>
      <c r="C433" s="238">
        <f>SUM(C434:C434)</f>
        <v>98</v>
      </c>
      <c r="D433" s="230"/>
    </row>
    <row r="434" ht="15.75" spans="1:4">
      <c r="A434" s="240">
        <v>2220504</v>
      </c>
      <c r="B434" s="239" t="s">
        <v>392</v>
      </c>
      <c r="C434" s="238">
        <v>98</v>
      </c>
      <c r="D434" s="230"/>
    </row>
    <row r="435" ht="15.75" spans="1:4">
      <c r="A435" s="240">
        <v>224</v>
      </c>
      <c r="B435" s="237" t="s">
        <v>393</v>
      </c>
      <c r="C435" s="238">
        <f>C436+C440+C443+C446</f>
        <v>8533</v>
      </c>
      <c r="D435" s="230"/>
    </row>
    <row r="436" ht="15.75" spans="1:4">
      <c r="A436" s="240">
        <v>22401</v>
      </c>
      <c r="B436" s="237" t="s">
        <v>394</v>
      </c>
      <c r="C436" s="238">
        <f>SUM(C437:C439)</f>
        <v>2138</v>
      </c>
      <c r="D436" s="230"/>
    </row>
    <row r="437" ht="15.75" spans="1:4">
      <c r="A437" s="240">
        <v>2240101</v>
      </c>
      <c r="B437" s="239" t="s">
        <v>45</v>
      </c>
      <c r="C437" s="238">
        <v>1269</v>
      </c>
      <c r="D437" s="230"/>
    </row>
    <row r="438" ht="15.75" spans="1:4">
      <c r="A438" s="240">
        <v>2240102</v>
      </c>
      <c r="B438" s="239" t="s">
        <v>46</v>
      </c>
      <c r="C438" s="238">
        <v>187</v>
      </c>
      <c r="D438" s="230"/>
    </row>
    <row r="439" ht="15.75" spans="1:4">
      <c r="A439" s="240">
        <v>2240106</v>
      </c>
      <c r="B439" s="239" t="s">
        <v>395</v>
      </c>
      <c r="C439" s="238">
        <v>682</v>
      </c>
      <c r="D439" s="230"/>
    </row>
    <row r="440" ht="15.75" spans="1:4">
      <c r="A440" s="240">
        <v>22402</v>
      </c>
      <c r="B440" s="237" t="s">
        <v>396</v>
      </c>
      <c r="C440" s="238">
        <f>SUM(C441:C442)</f>
        <v>1384</v>
      </c>
      <c r="D440" s="230"/>
    </row>
    <row r="441" ht="15.75" spans="1:4">
      <c r="A441" s="240">
        <v>2240201</v>
      </c>
      <c r="B441" s="239" t="s">
        <v>45</v>
      </c>
      <c r="C441" s="238">
        <v>1051</v>
      </c>
      <c r="D441" s="230"/>
    </row>
    <row r="442" ht="15.75" spans="1:4">
      <c r="A442" s="240">
        <v>2240204</v>
      </c>
      <c r="B442" s="239" t="s">
        <v>397</v>
      </c>
      <c r="C442" s="238">
        <v>333</v>
      </c>
      <c r="D442" s="230"/>
    </row>
    <row r="443" ht="15.75" spans="1:4">
      <c r="A443" s="240">
        <v>22406</v>
      </c>
      <c r="B443" s="237" t="s">
        <v>398</v>
      </c>
      <c r="C443" s="238">
        <f>SUM(C444:C445)</f>
        <v>4326</v>
      </c>
      <c r="D443" s="230"/>
    </row>
    <row r="444" ht="15.75" spans="1:4">
      <c r="A444" s="240">
        <v>2240601</v>
      </c>
      <c r="B444" s="239" t="s">
        <v>399</v>
      </c>
      <c r="C444" s="238">
        <v>3886</v>
      </c>
      <c r="D444" s="230"/>
    </row>
    <row r="445" ht="15.75" spans="1:4">
      <c r="A445" s="240">
        <v>2240602</v>
      </c>
      <c r="B445" s="239" t="s">
        <v>400</v>
      </c>
      <c r="C445" s="238">
        <v>440</v>
      </c>
      <c r="D445" s="230"/>
    </row>
    <row r="446" ht="15.75" spans="1:4">
      <c r="A446" s="240">
        <v>22407</v>
      </c>
      <c r="B446" s="237" t="s">
        <v>401</v>
      </c>
      <c r="C446" s="238">
        <f>SUM(C447:C448)</f>
        <v>685</v>
      </c>
      <c r="D446" s="230"/>
    </row>
    <row r="447" ht="15.75" spans="1:4">
      <c r="A447" s="240">
        <v>2240703</v>
      </c>
      <c r="B447" s="239" t="s">
        <v>402</v>
      </c>
      <c r="C447" s="238">
        <v>561</v>
      </c>
      <c r="D447" s="230"/>
    </row>
    <row r="448" ht="15.75" spans="1:4">
      <c r="A448" s="240">
        <v>2240799</v>
      </c>
      <c r="B448" s="239" t="s">
        <v>403</v>
      </c>
      <c r="C448" s="238">
        <v>124</v>
      </c>
      <c r="D448" s="230"/>
    </row>
    <row r="449" ht="15.75" spans="1:4">
      <c r="A449" s="240">
        <v>232</v>
      </c>
      <c r="B449" s="237" t="s">
        <v>404</v>
      </c>
      <c r="C449" s="238">
        <f>SUM(C450)</f>
        <v>59097</v>
      </c>
      <c r="D449" s="230"/>
    </row>
    <row r="450" ht="15.75" spans="1:4">
      <c r="A450" s="240">
        <v>23203</v>
      </c>
      <c r="B450" s="237" t="s">
        <v>405</v>
      </c>
      <c r="C450" s="238">
        <f>SUM(C451:C451)</f>
        <v>59097</v>
      </c>
      <c r="D450" s="230"/>
    </row>
    <row r="451" ht="15.75" spans="1:4">
      <c r="A451" s="240">
        <v>2320301</v>
      </c>
      <c r="B451" s="239" t="s">
        <v>406</v>
      </c>
      <c r="C451" s="238">
        <v>59097</v>
      </c>
      <c r="D451" s="230"/>
    </row>
    <row r="452" ht="15.75" spans="1:4">
      <c r="A452" s="240">
        <v>233</v>
      </c>
      <c r="B452" s="237" t="s">
        <v>407</v>
      </c>
      <c r="C452" s="238">
        <f>SUM(C453)</f>
        <v>226</v>
      </c>
      <c r="D452" s="230"/>
    </row>
    <row r="453" ht="15.75" spans="1:4">
      <c r="A453" s="240">
        <v>23303</v>
      </c>
      <c r="B453" s="237" t="s">
        <v>408</v>
      </c>
      <c r="C453" s="238">
        <f>C454</f>
        <v>226</v>
      </c>
      <c r="D453" s="230"/>
    </row>
    <row r="454" ht="15.75" spans="1:4">
      <c r="A454" s="240">
        <v>2330301</v>
      </c>
      <c r="B454" s="239" t="s">
        <v>409</v>
      </c>
      <c r="C454" s="238">
        <v>226</v>
      </c>
      <c r="D454" s="230"/>
    </row>
  </sheetData>
  <mergeCells count="1">
    <mergeCell ref="A2:C2"/>
  </mergeCells>
  <dataValidations count="1">
    <dataValidation type="decimal" operator="between" allowBlank="1" showInputMessage="1" showErrorMessage="1" sqref="C6:C454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23" sqref="E23"/>
    </sheetView>
  </sheetViews>
  <sheetFormatPr defaultColWidth="9" defaultRowHeight="13.5" outlineLevelCol="4"/>
  <cols>
    <col min="1" max="1" width="6.25" customWidth="1"/>
    <col min="2" max="2" width="40.5" customWidth="1"/>
    <col min="3" max="3" width="24.875" customWidth="1"/>
  </cols>
  <sheetData>
    <row r="1" spans="1:1">
      <c r="A1" t="s">
        <v>410</v>
      </c>
    </row>
    <row r="2" ht="34.5" customHeight="1" spans="1:3">
      <c r="A2" s="185" t="s">
        <v>411</v>
      </c>
      <c r="B2" s="185"/>
      <c r="C2" s="185"/>
    </row>
    <row r="3" customHeight="1" spans="1:3">
      <c r="A3" s="187" t="s">
        <v>2</v>
      </c>
      <c r="C3" s="215" t="s">
        <v>3</v>
      </c>
    </row>
    <row r="4" s="183" customFormat="1" ht="21" customHeight="1" spans="1:3">
      <c r="A4" s="216" t="s">
        <v>4</v>
      </c>
      <c r="B4" s="216" t="s">
        <v>8</v>
      </c>
      <c r="C4" s="217">
        <f>C5+C21</f>
        <v>489300</v>
      </c>
    </row>
    <row r="5" s="214" customFormat="1" ht="21" customHeight="1" spans="1:3">
      <c r="A5" s="218"/>
      <c r="B5" s="219" t="s">
        <v>412</v>
      </c>
      <c r="C5" s="217">
        <f>SUM(C6:C19)</f>
        <v>269700</v>
      </c>
    </row>
    <row r="6" ht="21" customHeight="1" spans="1:3">
      <c r="A6" s="220">
        <v>1</v>
      </c>
      <c r="B6" s="221" t="s">
        <v>10</v>
      </c>
      <c r="C6" s="222">
        <v>90200</v>
      </c>
    </row>
    <row r="7" ht="21" customHeight="1" spans="1:3">
      <c r="A7" s="220">
        <v>2</v>
      </c>
      <c r="B7" s="221" t="s">
        <v>11</v>
      </c>
      <c r="C7" s="222">
        <v>21000</v>
      </c>
    </row>
    <row r="8" ht="21" customHeight="1" spans="1:3">
      <c r="A8" s="220">
        <v>3</v>
      </c>
      <c r="B8" s="221" t="s">
        <v>12</v>
      </c>
      <c r="C8" s="222">
        <v>8600</v>
      </c>
    </row>
    <row r="9" ht="21" customHeight="1" spans="1:3">
      <c r="A9" s="220">
        <v>4</v>
      </c>
      <c r="B9" s="221" t="s">
        <v>13</v>
      </c>
      <c r="C9" s="222">
        <v>48000</v>
      </c>
    </row>
    <row r="10" ht="21" customHeight="1" spans="1:3">
      <c r="A10" s="220">
        <v>5</v>
      </c>
      <c r="B10" s="221" t="s">
        <v>14</v>
      </c>
      <c r="C10" s="222">
        <v>15500</v>
      </c>
    </row>
    <row r="11" ht="21" customHeight="1" spans="1:3">
      <c r="A11" s="220">
        <v>6</v>
      </c>
      <c r="B11" s="221" t="s">
        <v>15</v>
      </c>
      <c r="C11" s="222">
        <v>12800</v>
      </c>
    </row>
    <row r="12" ht="21" customHeight="1" spans="1:3">
      <c r="A12" s="220">
        <v>7</v>
      </c>
      <c r="B12" s="221" t="s">
        <v>16</v>
      </c>
      <c r="C12" s="222">
        <v>7800</v>
      </c>
    </row>
    <row r="13" ht="21" customHeight="1" spans="1:3">
      <c r="A13" s="220">
        <v>8</v>
      </c>
      <c r="B13" s="221" t="s">
        <v>17</v>
      </c>
      <c r="C13" s="222">
        <v>11200</v>
      </c>
    </row>
    <row r="14" ht="21" customHeight="1" spans="1:3">
      <c r="A14" s="220">
        <v>9</v>
      </c>
      <c r="B14" s="221" t="s">
        <v>18</v>
      </c>
      <c r="C14" s="222">
        <v>8000</v>
      </c>
    </row>
    <row r="15" ht="21" customHeight="1" spans="1:3">
      <c r="A15" s="220">
        <v>10</v>
      </c>
      <c r="B15" s="221" t="s">
        <v>19</v>
      </c>
      <c r="C15" s="222">
        <v>4100</v>
      </c>
    </row>
    <row r="16" ht="21" customHeight="1" spans="1:3">
      <c r="A16" s="220">
        <v>11</v>
      </c>
      <c r="B16" s="223" t="s">
        <v>20</v>
      </c>
      <c r="C16" s="222">
        <v>8600</v>
      </c>
    </row>
    <row r="17" ht="21" customHeight="1" spans="1:3">
      <c r="A17" s="220">
        <v>12</v>
      </c>
      <c r="B17" s="224" t="s">
        <v>21</v>
      </c>
      <c r="C17" s="222">
        <v>28200</v>
      </c>
    </row>
    <row r="18" ht="21" customHeight="1" spans="1:3">
      <c r="A18" s="225">
        <v>13</v>
      </c>
      <c r="B18" s="226" t="s">
        <v>22</v>
      </c>
      <c r="C18" s="222">
        <v>3900</v>
      </c>
    </row>
    <row r="19" ht="21" customHeight="1" spans="1:5">
      <c r="A19" s="220">
        <v>14</v>
      </c>
      <c r="B19" s="223" t="s">
        <v>23</v>
      </c>
      <c r="C19" s="222">
        <v>1800</v>
      </c>
      <c r="E19" s="183"/>
    </row>
    <row r="20" s="183" customFormat="1" ht="21" customHeight="1" spans="1:5">
      <c r="A20" s="220">
        <v>15</v>
      </c>
      <c r="B20" s="227" t="s">
        <v>413</v>
      </c>
      <c r="C20" s="222">
        <v>0</v>
      </c>
      <c r="E20"/>
    </row>
    <row r="21" s="183" customFormat="1" ht="21" customHeight="1" spans="1:5">
      <c r="A21" s="220"/>
      <c r="B21" s="219" t="s">
        <v>414</v>
      </c>
      <c r="C21" s="228">
        <f>SUM(C22:C27)</f>
        <v>219600</v>
      </c>
      <c r="E21"/>
    </row>
    <row r="22" ht="21" customHeight="1" spans="1:3">
      <c r="A22" s="220">
        <v>1</v>
      </c>
      <c r="B22" s="229" t="s">
        <v>26</v>
      </c>
      <c r="C22" s="222">
        <v>12800</v>
      </c>
    </row>
    <row r="23" ht="21" customHeight="1" spans="1:3">
      <c r="A23" s="220">
        <v>2</v>
      </c>
      <c r="B23" s="229" t="s">
        <v>27</v>
      </c>
      <c r="C23" s="222">
        <v>12600</v>
      </c>
    </row>
    <row r="24" ht="21" customHeight="1" spans="1:3">
      <c r="A24" s="220">
        <v>3</v>
      </c>
      <c r="B24" s="229" t="s">
        <v>28</v>
      </c>
      <c r="C24" s="222">
        <v>24000</v>
      </c>
    </row>
    <row r="25" ht="21" customHeight="1" spans="1:3">
      <c r="A25" s="220">
        <v>4</v>
      </c>
      <c r="B25" s="229" t="s">
        <v>29</v>
      </c>
      <c r="C25" s="222">
        <v>111300</v>
      </c>
    </row>
    <row r="26" ht="21" customHeight="1" spans="1:3">
      <c r="A26" s="220">
        <v>5</v>
      </c>
      <c r="B26" s="229" t="s">
        <v>415</v>
      </c>
      <c r="C26" s="222">
        <v>56100</v>
      </c>
    </row>
    <row r="27" ht="21" customHeight="1" spans="1:3">
      <c r="A27" s="220">
        <v>6</v>
      </c>
      <c r="B27" s="229" t="s">
        <v>33</v>
      </c>
      <c r="C27" s="222">
        <v>2800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workbookViewId="0">
      <selection activeCell="G342" sqref="G342"/>
    </sheetView>
  </sheetViews>
  <sheetFormatPr defaultColWidth="9" defaultRowHeight="15" outlineLevelCol="2"/>
  <cols>
    <col min="1" max="1" width="15.375" customWidth="1"/>
    <col min="2" max="2" width="42" customWidth="1"/>
    <col min="3" max="3" width="12.375" style="184" customWidth="1"/>
  </cols>
  <sheetData>
    <row r="1" spans="1:1">
      <c r="A1" t="s">
        <v>416</v>
      </c>
    </row>
    <row r="2" ht="39.75" customHeight="1" spans="1:3">
      <c r="A2" s="185" t="s">
        <v>417</v>
      </c>
      <c r="B2" s="185"/>
      <c r="C2" s="186"/>
    </row>
    <row r="3" ht="13.5" spans="1:3">
      <c r="A3" s="187" t="s">
        <v>2</v>
      </c>
      <c r="B3" s="188"/>
      <c r="C3" s="189" t="s">
        <v>37</v>
      </c>
    </row>
    <row r="4" s="182" customFormat="1" ht="21" customHeight="1" spans="1:3">
      <c r="A4" s="190" t="s">
        <v>418</v>
      </c>
      <c r="B4" s="191" t="s">
        <v>5</v>
      </c>
      <c r="C4" s="192" t="s">
        <v>419</v>
      </c>
    </row>
    <row r="5" s="183" customFormat="1" ht="21" customHeight="1" spans="1:3">
      <c r="A5" s="193" t="s">
        <v>42</v>
      </c>
      <c r="B5" s="194"/>
      <c r="C5" s="195">
        <v>830000</v>
      </c>
    </row>
    <row r="6" s="183" customFormat="1" ht="19" customHeight="1" spans="1:3">
      <c r="A6" s="196">
        <v>201</v>
      </c>
      <c r="B6" s="197" t="s">
        <v>43</v>
      </c>
      <c r="C6" s="198">
        <v>53590</v>
      </c>
    </row>
    <row r="7" s="182" customFormat="1" ht="19" customHeight="1" spans="1:3">
      <c r="A7" s="196">
        <v>20101</v>
      </c>
      <c r="B7" s="197" t="s">
        <v>44</v>
      </c>
      <c r="C7" s="198">
        <v>920</v>
      </c>
    </row>
    <row r="8" s="182" customFormat="1" ht="19" customHeight="1" spans="1:3">
      <c r="A8" s="196">
        <v>2010101</v>
      </c>
      <c r="B8" s="199" t="s">
        <v>45</v>
      </c>
      <c r="C8" s="198">
        <v>620</v>
      </c>
    </row>
    <row r="9" s="182" customFormat="1" ht="19" customHeight="1" spans="1:3">
      <c r="A9" s="196">
        <v>2010102</v>
      </c>
      <c r="B9" s="199" t="s">
        <v>46</v>
      </c>
      <c r="C9" s="198">
        <v>180</v>
      </c>
    </row>
    <row r="10" s="182" customFormat="1" ht="19" customHeight="1" spans="1:3">
      <c r="A10" s="196">
        <v>2010104</v>
      </c>
      <c r="B10" s="199" t="s">
        <v>47</v>
      </c>
      <c r="C10" s="198">
        <v>120</v>
      </c>
    </row>
    <row r="11" s="182" customFormat="1" ht="19" customHeight="1" spans="1:3">
      <c r="A11" s="196">
        <v>20102</v>
      </c>
      <c r="B11" s="197" t="s">
        <v>49</v>
      </c>
      <c r="C11" s="198">
        <v>570</v>
      </c>
    </row>
    <row r="12" s="182" customFormat="1" ht="19" customHeight="1" spans="1:3">
      <c r="A12" s="196">
        <v>2010201</v>
      </c>
      <c r="B12" s="199" t="s">
        <v>45</v>
      </c>
      <c r="C12" s="198">
        <v>420</v>
      </c>
    </row>
    <row r="13" s="182" customFormat="1" ht="19" customHeight="1" spans="1:3">
      <c r="A13" s="196">
        <v>2010202</v>
      </c>
      <c r="B13" s="199" t="s">
        <v>46</v>
      </c>
      <c r="C13" s="198">
        <v>120</v>
      </c>
    </row>
    <row r="14" s="182" customFormat="1" ht="19" customHeight="1" spans="1:3">
      <c r="A14" s="196">
        <v>2010204</v>
      </c>
      <c r="B14" s="199" t="s">
        <v>50</v>
      </c>
      <c r="C14" s="198">
        <v>30</v>
      </c>
    </row>
    <row r="15" s="182" customFormat="1" ht="19" customHeight="1" spans="1:3">
      <c r="A15" s="196">
        <v>20103</v>
      </c>
      <c r="B15" s="197" t="s">
        <v>52</v>
      </c>
      <c r="C15" s="198">
        <v>26080</v>
      </c>
    </row>
    <row r="16" s="182" customFormat="1" ht="19" customHeight="1" spans="1:3">
      <c r="A16" s="196">
        <v>2010301</v>
      </c>
      <c r="B16" s="199" t="s">
        <v>45</v>
      </c>
      <c r="C16" s="198">
        <v>21800</v>
      </c>
    </row>
    <row r="17" s="182" customFormat="1" ht="19" customHeight="1" spans="1:3">
      <c r="A17" s="196">
        <v>2010302</v>
      </c>
      <c r="B17" s="199" t="s">
        <v>46</v>
      </c>
      <c r="C17" s="198">
        <v>2680</v>
      </c>
    </row>
    <row r="18" s="182" customFormat="1" ht="19" customHeight="1" spans="1:3">
      <c r="A18" s="196">
        <v>2010350</v>
      </c>
      <c r="B18" s="199" t="s">
        <v>53</v>
      </c>
      <c r="C18" s="198">
        <v>1600</v>
      </c>
    </row>
    <row r="19" s="182" customFormat="1" ht="19" customHeight="1" spans="1:3">
      <c r="A19" s="196">
        <v>20104</v>
      </c>
      <c r="B19" s="197" t="s">
        <v>55</v>
      </c>
      <c r="C19" s="198">
        <v>6280</v>
      </c>
    </row>
    <row r="20" s="182" customFormat="1" ht="19" customHeight="1" spans="1:3">
      <c r="A20" s="196">
        <v>2010401</v>
      </c>
      <c r="B20" s="199" t="s">
        <v>45</v>
      </c>
      <c r="C20" s="198">
        <v>380</v>
      </c>
    </row>
    <row r="21" s="182" customFormat="1" ht="19" customHeight="1" spans="1:3">
      <c r="A21" s="196">
        <v>2010450</v>
      </c>
      <c r="B21" s="199" t="s">
        <v>53</v>
      </c>
      <c r="C21" s="198">
        <v>200</v>
      </c>
    </row>
    <row r="22" s="182" customFormat="1" ht="19" customHeight="1" spans="1:3">
      <c r="A22" s="196" t="s">
        <v>420</v>
      </c>
      <c r="B22" s="199" t="s">
        <v>56</v>
      </c>
      <c r="C22" s="198">
        <v>5700</v>
      </c>
    </row>
    <row r="23" s="182" customFormat="1" ht="19" customHeight="1" spans="1:3">
      <c r="A23" s="196">
        <v>20105</v>
      </c>
      <c r="B23" s="197" t="s">
        <v>57</v>
      </c>
      <c r="C23" s="198">
        <v>1470</v>
      </c>
    </row>
    <row r="24" s="182" customFormat="1" ht="19" customHeight="1" spans="1:3">
      <c r="A24" s="196">
        <v>2010501</v>
      </c>
      <c r="B24" s="199" t="s">
        <v>45</v>
      </c>
      <c r="C24" s="198">
        <v>1200</v>
      </c>
    </row>
    <row r="25" s="182" customFormat="1" ht="19" customHeight="1" spans="1:3">
      <c r="A25" s="196">
        <v>2010505</v>
      </c>
      <c r="B25" s="199" t="s">
        <v>58</v>
      </c>
      <c r="C25" s="198">
        <v>70</v>
      </c>
    </row>
    <row r="26" s="182" customFormat="1" ht="19" customHeight="1" spans="1:3">
      <c r="A26" s="196" t="s">
        <v>421</v>
      </c>
      <c r="B26" s="199" t="s">
        <v>59</v>
      </c>
      <c r="C26" s="198">
        <v>160</v>
      </c>
    </row>
    <row r="27" s="182" customFormat="1" ht="19" customHeight="1" spans="1:3">
      <c r="A27" s="196" t="s">
        <v>422</v>
      </c>
      <c r="B27" s="199" t="s">
        <v>60</v>
      </c>
      <c r="C27" s="198">
        <v>40</v>
      </c>
    </row>
    <row r="28" s="182" customFormat="1" ht="19" customHeight="1" spans="1:3">
      <c r="A28" s="196">
        <v>20106</v>
      </c>
      <c r="B28" s="197" t="s">
        <v>61</v>
      </c>
      <c r="C28" s="198">
        <v>2235</v>
      </c>
    </row>
    <row r="29" s="182" customFormat="1" ht="19" customHeight="1" spans="1:3">
      <c r="A29" s="196">
        <v>2010601</v>
      </c>
      <c r="B29" s="199" t="s">
        <v>45</v>
      </c>
      <c r="C29" s="198">
        <v>945</v>
      </c>
    </row>
    <row r="30" s="182" customFormat="1" ht="19" customHeight="1" spans="1:3">
      <c r="A30" s="196" t="s">
        <v>423</v>
      </c>
      <c r="B30" s="199" t="s">
        <v>62</v>
      </c>
      <c r="C30" s="198">
        <v>90</v>
      </c>
    </row>
    <row r="31" s="182" customFormat="1" ht="19" customHeight="1" spans="1:3">
      <c r="A31" s="200">
        <v>2010650</v>
      </c>
      <c r="B31" s="201" t="s">
        <v>53</v>
      </c>
      <c r="C31" s="198">
        <v>1200</v>
      </c>
    </row>
    <row r="32" s="182" customFormat="1" ht="19" customHeight="1" spans="1:3">
      <c r="A32" s="200">
        <v>20111</v>
      </c>
      <c r="B32" s="202" t="s">
        <v>65</v>
      </c>
      <c r="C32" s="198">
        <v>2050</v>
      </c>
    </row>
    <row r="33" s="182" customFormat="1" ht="19" customHeight="1" spans="1:3">
      <c r="A33" s="200">
        <v>2011101</v>
      </c>
      <c r="B33" s="201" t="s">
        <v>45</v>
      </c>
      <c r="C33" s="198">
        <v>1300</v>
      </c>
    </row>
    <row r="34" s="182" customFormat="1" ht="19" customHeight="1" spans="1:3">
      <c r="A34" s="200">
        <v>2011102</v>
      </c>
      <c r="B34" s="201" t="s">
        <v>46</v>
      </c>
      <c r="C34" s="198">
        <v>750</v>
      </c>
    </row>
    <row r="35" s="182" customFormat="1" ht="19" customHeight="1" spans="1:3">
      <c r="A35" s="200">
        <v>20113</v>
      </c>
      <c r="B35" s="202" t="s">
        <v>67</v>
      </c>
      <c r="C35" s="198">
        <v>810</v>
      </c>
    </row>
    <row r="36" s="182" customFormat="1" ht="19" customHeight="1" spans="1:3">
      <c r="A36" s="200">
        <v>2011301</v>
      </c>
      <c r="B36" s="201" t="s">
        <v>45</v>
      </c>
      <c r="C36" s="198">
        <v>500</v>
      </c>
    </row>
    <row r="37" s="182" customFormat="1" ht="19" customHeight="1" spans="1:3">
      <c r="A37" s="200">
        <v>2011302</v>
      </c>
      <c r="B37" s="201" t="s">
        <v>46</v>
      </c>
      <c r="C37" s="198">
        <v>30</v>
      </c>
    </row>
    <row r="38" s="182" customFormat="1" ht="19" customHeight="1" spans="1:3">
      <c r="A38" s="200">
        <v>2011308</v>
      </c>
      <c r="B38" s="201" t="s">
        <v>68</v>
      </c>
      <c r="C38" s="198">
        <v>10</v>
      </c>
    </row>
    <row r="39" s="182" customFormat="1" ht="19" customHeight="1" spans="1:3">
      <c r="A39" s="200" t="s">
        <v>424</v>
      </c>
      <c r="B39" s="201" t="s">
        <v>53</v>
      </c>
      <c r="C39" s="198">
        <v>270</v>
      </c>
    </row>
    <row r="40" s="182" customFormat="1" ht="19" customHeight="1" spans="1:3">
      <c r="A40" s="200">
        <v>20123</v>
      </c>
      <c r="B40" s="202" t="s">
        <v>69</v>
      </c>
      <c r="C40" s="198">
        <v>255</v>
      </c>
    </row>
    <row r="41" s="182" customFormat="1" ht="19" customHeight="1" spans="1:3">
      <c r="A41" s="200">
        <v>2012301</v>
      </c>
      <c r="B41" s="201" t="s">
        <v>45</v>
      </c>
      <c r="C41" s="198">
        <v>210</v>
      </c>
    </row>
    <row r="42" s="182" customFormat="1" ht="19" customHeight="1" spans="1:3">
      <c r="A42" s="200">
        <v>2012304</v>
      </c>
      <c r="B42" s="201" t="s">
        <v>70</v>
      </c>
      <c r="C42" s="198">
        <v>45</v>
      </c>
    </row>
    <row r="43" s="182" customFormat="1" ht="19" customHeight="1" spans="1:3">
      <c r="A43" s="200">
        <v>20126</v>
      </c>
      <c r="B43" s="202" t="s">
        <v>72</v>
      </c>
      <c r="C43" s="198">
        <v>220</v>
      </c>
    </row>
    <row r="44" s="182" customFormat="1" ht="19" customHeight="1" spans="1:3">
      <c r="A44" s="200">
        <v>2012601</v>
      </c>
      <c r="B44" s="201" t="s">
        <v>45</v>
      </c>
      <c r="C44" s="198">
        <v>180</v>
      </c>
    </row>
    <row r="45" s="182" customFormat="1" ht="19" customHeight="1" spans="1:3">
      <c r="A45" s="200">
        <v>2012602</v>
      </c>
      <c r="B45" s="201" t="s">
        <v>46</v>
      </c>
      <c r="C45" s="198">
        <v>40</v>
      </c>
    </row>
    <row r="46" s="182" customFormat="1" ht="19" customHeight="1" spans="1:3">
      <c r="A46" s="200">
        <v>20128</v>
      </c>
      <c r="B46" s="202" t="s">
        <v>73</v>
      </c>
      <c r="C46" s="198">
        <v>150</v>
      </c>
    </row>
    <row r="47" s="182" customFormat="1" ht="19" customHeight="1" spans="1:3">
      <c r="A47" s="200">
        <v>2012801</v>
      </c>
      <c r="B47" s="201" t="s">
        <v>45</v>
      </c>
      <c r="C47" s="198">
        <v>140</v>
      </c>
    </row>
    <row r="48" s="182" customFormat="1" ht="19" customHeight="1" spans="1:3">
      <c r="A48" s="200">
        <v>2012802</v>
      </c>
      <c r="B48" s="201" t="s">
        <v>46</v>
      </c>
      <c r="C48" s="198">
        <v>10</v>
      </c>
    </row>
    <row r="49" s="182" customFormat="1" ht="19" customHeight="1" spans="1:3">
      <c r="A49" s="200">
        <v>20129</v>
      </c>
      <c r="B49" s="202" t="s">
        <v>74</v>
      </c>
      <c r="C49" s="198">
        <v>1710</v>
      </c>
    </row>
    <row r="50" s="182" customFormat="1" ht="19" customHeight="1" spans="1:3">
      <c r="A50" s="200">
        <v>2012901</v>
      </c>
      <c r="B50" s="201" t="s">
        <v>45</v>
      </c>
      <c r="C50" s="198">
        <v>300</v>
      </c>
    </row>
    <row r="51" s="182" customFormat="1" ht="19" customHeight="1" spans="1:3">
      <c r="A51" s="200">
        <v>2012902</v>
      </c>
      <c r="B51" s="201" t="s">
        <v>46</v>
      </c>
      <c r="C51" s="198">
        <v>1400</v>
      </c>
    </row>
    <row r="52" s="182" customFormat="1" ht="19" customHeight="1" spans="1:3">
      <c r="A52" s="200" t="s">
        <v>425</v>
      </c>
      <c r="B52" s="201" t="s">
        <v>426</v>
      </c>
      <c r="C52" s="198">
        <v>10</v>
      </c>
    </row>
    <row r="53" s="182" customFormat="1" ht="19" customHeight="1" spans="1:3">
      <c r="A53" s="200">
        <v>20131</v>
      </c>
      <c r="B53" s="202" t="s">
        <v>76</v>
      </c>
      <c r="C53" s="198">
        <v>2335</v>
      </c>
    </row>
    <row r="54" s="182" customFormat="1" ht="19" customHeight="1" spans="1:3">
      <c r="A54" s="200">
        <v>2013101</v>
      </c>
      <c r="B54" s="201" t="s">
        <v>45</v>
      </c>
      <c r="C54" s="198">
        <v>2000</v>
      </c>
    </row>
    <row r="55" s="182" customFormat="1" ht="19" customHeight="1" spans="1:3">
      <c r="A55" s="200" t="s">
        <v>427</v>
      </c>
      <c r="B55" s="203" t="s">
        <v>46</v>
      </c>
      <c r="C55" s="198">
        <v>190</v>
      </c>
    </row>
    <row r="56" s="182" customFormat="1" ht="19" customHeight="1" spans="1:3">
      <c r="A56" s="196">
        <v>2013150</v>
      </c>
      <c r="B56" s="199" t="s">
        <v>53</v>
      </c>
      <c r="C56" s="198">
        <v>145</v>
      </c>
    </row>
    <row r="57" s="182" customFormat="1" ht="19" customHeight="1" spans="1:3">
      <c r="A57" s="196">
        <v>20132</v>
      </c>
      <c r="B57" s="197" t="s">
        <v>78</v>
      </c>
      <c r="C57" s="198">
        <v>2400</v>
      </c>
    </row>
    <row r="58" s="182" customFormat="1" ht="19" customHeight="1" spans="1:3">
      <c r="A58" s="196">
        <v>2013201</v>
      </c>
      <c r="B58" s="199" t="s">
        <v>45</v>
      </c>
      <c r="C58" s="198">
        <v>700</v>
      </c>
    </row>
    <row r="59" s="182" customFormat="1" ht="19" customHeight="1" spans="1:3">
      <c r="A59" s="196">
        <v>2013202</v>
      </c>
      <c r="B59" s="199" t="s">
        <v>46</v>
      </c>
      <c r="C59" s="198">
        <v>1700</v>
      </c>
    </row>
    <row r="60" s="182" customFormat="1" ht="19" customHeight="1" spans="1:3">
      <c r="A60" s="196">
        <v>20133</v>
      </c>
      <c r="B60" s="197" t="s">
        <v>80</v>
      </c>
      <c r="C60" s="198">
        <v>1880</v>
      </c>
    </row>
    <row r="61" s="182" customFormat="1" ht="19" customHeight="1" spans="1:3">
      <c r="A61" s="196">
        <v>2013301</v>
      </c>
      <c r="B61" s="199" t="s">
        <v>45</v>
      </c>
      <c r="C61" s="198">
        <v>380</v>
      </c>
    </row>
    <row r="62" s="182" customFormat="1" ht="19" customHeight="1" spans="1:3">
      <c r="A62" s="196">
        <v>2013302</v>
      </c>
      <c r="B62" s="199" t="s">
        <v>46</v>
      </c>
      <c r="C62" s="198">
        <v>1500</v>
      </c>
    </row>
    <row r="63" s="182" customFormat="1" ht="19" customHeight="1" spans="1:3">
      <c r="A63" s="196">
        <v>20134</v>
      </c>
      <c r="B63" s="197" t="s">
        <v>81</v>
      </c>
      <c r="C63" s="198">
        <v>210</v>
      </c>
    </row>
    <row r="64" s="182" customFormat="1" ht="19" customHeight="1" spans="1:3">
      <c r="A64" s="196">
        <v>2013401</v>
      </c>
      <c r="B64" s="199" t="s">
        <v>45</v>
      </c>
      <c r="C64" s="198">
        <v>130</v>
      </c>
    </row>
    <row r="65" s="182" customFormat="1" ht="19" customHeight="1" spans="1:3">
      <c r="A65" s="196">
        <v>2013402</v>
      </c>
      <c r="B65" s="199" t="s">
        <v>46</v>
      </c>
      <c r="C65" s="198">
        <v>15</v>
      </c>
    </row>
    <row r="66" s="182" customFormat="1" ht="19" customHeight="1" spans="1:3">
      <c r="A66" s="196">
        <v>2013404</v>
      </c>
      <c r="B66" s="199" t="s">
        <v>82</v>
      </c>
      <c r="C66" s="198">
        <v>65</v>
      </c>
    </row>
    <row r="67" s="182" customFormat="1" ht="19" customHeight="1" spans="1:3">
      <c r="A67" s="196">
        <v>20135</v>
      </c>
      <c r="B67" s="197" t="s">
        <v>83</v>
      </c>
      <c r="C67" s="198">
        <v>95</v>
      </c>
    </row>
    <row r="68" s="182" customFormat="1" ht="19" customHeight="1" spans="1:3">
      <c r="A68" s="196">
        <v>2013501</v>
      </c>
      <c r="B68" s="199" t="s">
        <v>45</v>
      </c>
      <c r="C68" s="198">
        <v>55</v>
      </c>
    </row>
    <row r="69" s="182" customFormat="1" ht="19" customHeight="1" spans="1:3">
      <c r="A69" s="196">
        <v>2013502</v>
      </c>
      <c r="B69" s="199" t="s">
        <v>46</v>
      </c>
      <c r="C69" s="198">
        <v>40</v>
      </c>
    </row>
    <row r="70" s="182" customFormat="1" ht="19" customHeight="1" spans="1:3">
      <c r="A70" s="196">
        <v>20136</v>
      </c>
      <c r="B70" s="197" t="s">
        <v>84</v>
      </c>
      <c r="C70" s="198">
        <v>480</v>
      </c>
    </row>
    <row r="71" s="182" customFormat="1" ht="19" customHeight="1" spans="1:3">
      <c r="A71" s="196">
        <v>2013601</v>
      </c>
      <c r="B71" s="199" t="s">
        <v>45</v>
      </c>
      <c r="C71" s="198">
        <v>300</v>
      </c>
    </row>
    <row r="72" s="182" customFormat="1" ht="19" customHeight="1" spans="1:3">
      <c r="A72" s="196">
        <v>2013602</v>
      </c>
      <c r="B72" s="199" t="s">
        <v>46</v>
      </c>
      <c r="C72" s="198">
        <v>180</v>
      </c>
    </row>
    <row r="73" s="182" customFormat="1" ht="19" customHeight="1" spans="1:3">
      <c r="A73" s="196">
        <v>20138</v>
      </c>
      <c r="B73" s="197" t="s">
        <v>85</v>
      </c>
      <c r="C73" s="198">
        <v>3030</v>
      </c>
    </row>
    <row r="74" s="182" customFormat="1" ht="19" customHeight="1" spans="1:3">
      <c r="A74" s="196">
        <v>2013801</v>
      </c>
      <c r="B74" s="199" t="s">
        <v>45</v>
      </c>
      <c r="C74" s="198">
        <v>2680</v>
      </c>
    </row>
    <row r="75" s="182" customFormat="1" ht="19" customHeight="1" spans="1:3">
      <c r="A75" s="196">
        <v>2013802</v>
      </c>
      <c r="B75" s="199" t="s">
        <v>46</v>
      </c>
      <c r="C75" s="198">
        <v>155</v>
      </c>
    </row>
    <row r="76" s="182" customFormat="1" ht="19" customHeight="1" spans="1:3">
      <c r="A76" s="196">
        <v>2013804</v>
      </c>
      <c r="B76" s="199" t="s">
        <v>86</v>
      </c>
      <c r="C76" s="198">
        <v>90</v>
      </c>
    </row>
    <row r="77" s="182" customFormat="1" ht="19" customHeight="1" spans="1:3">
      <c r="A77" s="196">
        <v>2013805</v>
      </c>
      <c r="B77" s="199" t="s">
        <v>87</v>
      </c>
      <c r="C77" s="198">
        <v>40</v>
      </c>
    </row>
    <row r="78" s="182" customFormat="1" ht="19" customHeight="1" spans="1:3">
      <c r="A78" s="196">
        <v>2013812</v>
      </c>
      <c r="B78" s="199" t="s">
        <v>88</v>
      </c>
      <c r="C78" s="198">
        <v>5</v>
      </c>
    </row>
    <row r="79" s="182" customFormat="1" ht="19" customHeight="1" spans="1:3">
      <c r="A79" s="196">
        <v>2013815</v>
      </c>
      <c r="B79" s="199" t="s">
        <v>89</v>
      </c>
      <c r="C79" s="198">
        <v>10</v>
      </c>
    </row>
    <row r="80" s="182" customFormat="1" ht="19" customHeight="1" spans="1:3">
      <c r="A80" s="200">
        <v>2013816</v>
      </c>
      <c r="B80" s="201" t="s">
        <v>90</v>
      </c>
      <c r="C80" s="198">
        <v>50</v>
      </c>
    </row>
    <row r="81" s="182" customFormat="1" ht="19" customHeight="1" spans="1:3">
      <c r="A81" s="200">
        <v>20139</v>
      </c>
      <c r="B81" s="202" t="s">
        <v>92</v>
      </c>
      <c r="C81" s="198">
        <v>70</v>
      </c>
    </row>
    <row r="82" s="182" customFormat="1" ht="19" customHeight="1" spans="1:3">
      <c r="A82" s="200" t="s">
        <v>428</v>
      </c>
      <c r="B82" s="201" t="s">
        <v>45</v>
      </c>
      <c r="C82" s="198">
        <v>35</v>
      </c>
    </row>
    <row r="83" s="182" customFormat="1" ht="19" customHeight="1" spans="1:3">
      <c r="A83" s="200" t="s">
        <v>429</v>
      </c>
      <c r="B83" s="201" t="s">
        <v>46</v>
      </c>
      <c r="C83" s="198">
        <v>35</v>
      </c>
    </row>
    <row r="84" s="182" customFormat="1" ht="19" customHeight="1" spans="1:3">
      <c r="A84" s="200">
        <v>20140</v>
      </c>
      <c r="B84" s="202" t="s">
        <v>94</v>
      </c>
      <c r="C84" s="198">
        <v>340</v>
      </c>
    </row>
    <row r="85" s="182" customFormat="1" ht="19" customHeight="1" spans="1:3">
      <c r="A85" s="200">
        <v>2014001</v>
      </c>
      <c r="B85" s="201" t="s">
        <v>45</v>
      </c>
      <c r="C85" s="198">
        <v>180</v>
      </c>
    </row>
    <row r="86" s="182" customFormat="1" ht="19" customHeight="1" spans="1:3">
      <c r="A86" s="200" t="s">
        <v>430</v>
      </c>
      <c r="B86" s="201" t="s">
        <v>46</v>
      </c>
      <c r="C86" s="198">
        <v>10</v>
      </c>
    </row>
    <row r="87" s="182" customFormat="1" ht="19" customHeight="1" spans="1:3">
      <c r="A87" s="200">
        <v>2014004</v>
      </c>
      <c r="B87" s="201" t="s">
        <v>95</v>
      </c>
      <c r="C87" s="198">
        <v>150</v>
      </c>
    </row>
    <row r="88" s="182" customFormat="1" ht="19" customHeight="1" spans="1:3">
      <c r="A88" s="200">
        <v>203</v>
      </c>
      <c r="B88" s="202" t="s">
        <v>98</v>
      </c>
      <c r="C88" s="198">
        <v>900</v>
      </c>
    </row>
    <row r="89" s="182" customFormat="1" ht="19" customHeight="1" spans="1:3">
      <c r="A89" s="200">
        <v>20306</v>
      </c>
      <c r="B89" s="202" t="s">
        <v>99</v>
      </c>
      <c r="C89" s="198">
        <v>900</v>
      </c>
    </row>
    <row r="90" s="182" customFormat="1" ht="19" customHeight="1" spans="1:3">
      <c r="A90" s="200">
        <v>2030601</v>
      </c>
      <c r="B90" s="201" t="s">
        <v>100</v>
      </c>
      <c r="C90" s="198">
        <v>750</v>
      </c>
    </row>
    <row r="91" s="182" customFormat="1" ht="19" customHeight="1" spans="1:3">
      <c r="A91" s="200">
        <v>2030607</v>
      </c>
      <c r="B91" s="201" t="s">
        <v>101</v>
      </c>
      <c r="C91" s="198">
        <v>150</v>
      </c>
    </row>
    <row r="92" s="182" customFormat="1" ht="19" customHeight="1" spans="1:3">
      <c r="A92" s="200">
        <v>204</v>
      </c>
      <c r="B92" s="202" t="s">
        <v>104</v>
      </c>
      <c r="C92" s="198">
        <v>28000</v>
      </c>
    </row>
    <row r="93" s="182" customFormat="1" ht="19" customHeight="1" spans="1:3">
      <c r="A93" s="200">
        <v>20402</v>
      </c>
      <c r="B93" s="202" t="s">
        <v>105</v>
      </c>
      <c r="C93" s="198">
        <v>25250</v>
      </c>
    </row>
    <row r="94" s="182" customFormat="1" ht="19" customHeight="1" spans="1:3">
      <c r="A94" s="200">
        <v>2040201</v>
      </c>
      <c r="B94" s="201" t="s">
        <v>45</v>
      </c>
      <c r="C94" s="198">
        <v>16500</v>
      </c>
    </row>
    <row r="95" s="182" customFormat="1" ht="19" customHeight="1" spans="1:3">
      <c r="A95" s="200">
        <v>2040202</v>
      </c>
      <c r="B95" s="201" t="s">
        <v>46</v>
      </c>
      <c r="C95" s="198">
        <v>90</v>
      </c>
    </row>
    <row r="96" s="182" customFormat="1" ht="19" customHeight="1" spans="1:3">
      <c r="A96" s="200">
        <v>2040220</v>
      </c>
      <c r="B96" s="201" t="s">
        <v>106</v>
      </c>
      <c r="C96" s="198">
        <v>8000</v>
      </c>
    </row>
    <row r="97" s="182" customFormat="1" ht="19" customHeight="1" spans="1:3">
      <c r="A97" s="200">
        <v>2040250</v>
      </c>
      <c r="B97" s="201" t="s">
        <v>53</v>
      </c>
      <c r="C97" s="198">
        <v>660</v>
      </c>
    </row>
    <row r="98" s="182" customFormat="1" ht="19" customHeight="1" spans="1:3">
      <c r="A98" s="200">
        <v>20406</v>
      </c>
      <c r="B98" s="202" t="s">
        <v>108</v>
      </c>
      <c r="C98" s="198">
        <v>2750</v>
      </c>
    </row>
    <row r="99" s="182" customFormat="1" ht="19" customHeight="1" spans="1:3">
      <c r="A99" s="200">
        <v>2040601</v>
      </c>
      <c r="B99" s="201" t="s">
        <v>45</v>
      </c>
      <c r="C99" s="198">
        <v>2550</v>
      </c>
    </row>
    <row r="100" s="182" customFormat="1" ht="19" customHeight="1" spans="1:3">
      <c r="A100" s="200">
        <v>2040606</v>
      </c>
      <c r="B100" s="201" t="s">
        <v>109</v>
      </c>
      <c r="C100" s="198">
        <v>200</v>
      </c>
    </row>
    <row r="101" s="182" customFormat="1" ht="19" customHeight="1" spans="1:3">
      <c r="A101" s="200">
        <v>205</v>
      </c>
      <c r="B101" s="202" t="s">
        <v>111</v>
      </c>
      <c r="C101" s="198">
        <v>246500</v>
      </c>
    </row>
    <row r="102" s="182" customFormat="1" ht="19" customHeight="1" spans="1:3">
      <c r="A102" s="196">
        <v>20501</v>
      </c>
      <c r="B102" s="197" t="s">
        <v>112</v>
      </c>
      <c r="C102" s="198">
        <v>1480</v>
      </c>
    </row>
    <row r="103" s="182" customFormat="1" ht="19" customHeight="1" spans="1:3">
      <c r="A103" s="196">
        <v>2050101</v>
      </c>
      <c r="B103" s="199" t="s">
        <v>45</v>
      </c>
      <c r="C103" s="198">
        <v>600</v>
      </c>
    </row>
    <row r="104" s="182" customFormat="1" ht="19" customHeight="1" spans="1:3">
      <c r="A104" s="196">
        <v>2050102</v>
      </c>
      <c r="B104" s="199" t="s">
        <v>46</v>
      </c>
      <c r="C104" s="198">
        <v>880</v>
      </c>
    </row>
    <row r="105" s="182" customFormat="1" ht="19" customHeight="1" spans="1:3">
      <c r="A105" s="196">
        <v>20502</v>
      </c>
      <c r="B105" s="197" t="s">
        <v>114</v>
      </c>
      <c r="C105" s="198">
        <v>233730</v>
      </c>
    </row>
    <row r="106" s="182" customFormat="1" ht="19" customHeight="1" spans="1:3">
      <c r="A106" s="196">
        <v>2050201</v>
      </c>
      <c r="B106" s="199" t="s">
        <v>115</v>
      </c>
      <c r="C106" s="198">
        <v>32500</v>
      </c>
    </row>
    <row r="107" s="182" customFormat="1" ht="19" customHeight="1" spans="1:3">
      <c r="A107" s="196">
        <v>2050202</v>
      </c>
      <c r="B107" s="199" t="s">
        <v>116</v>
      </c>
      <c r="C107" s="198">
        <v>110430</v>
      </c>
    </row>
    <row r="108" s="182" customFormat="1" ht="19" customHeight="1" spans="1:3">
      <c r="A108" s="196">
        <v>2050203</v>
      </c>
      <c r="B108" s="199" t="s">
        <v>117</v>
      </c>
      <c r="C108" s="198">
        <v>59800</v>
      </c>
    </row>
    <row r="109" s="182" customFormat="1" ht="19" customHeight="1" spans="1:3">
      <c r="A109" s="196">
        <v>2050204</v>
      </c>
      <c r="B109" s="199" t="s">
        <v>118</v>
      </c>
      <c r="C109" s="198">
        <v>31000</v>
      </c>
    </row>
    <row r="110" s="182" customFormat="1" ht="19" customHeight="1" spans="1:3">
      <c r="A110" s="196">
        <v>20503</v>
      </c>
      <c r="B110" s="197" t="s">
        <v>120</v>
      </c>
      <c r="C110" s="198">
        <v>5630</v>
      </c>
    </row>
    <row r="111" s="182" customFormat="1" ht="19" customHeight="1" spans="1:3">
      <c r="A111" s="196">
        <v>2050302</v>
      </c>
      <c r="B111" s="199" t="s">
        <v>121</v>
      </c>
      <c r="C111" s="198">
        <v>5550</v>
      </c>
    </row>
    <row r="112" s="182" customFormat="1" ht="19" customHeight="1" spans="1:3">
      <c r="A112" s="196">
        <v>2050303</v>
      </c>
      <c r="B112" s="199" t="s">
        <v>122</v>
      </c>
      <c r="C112" s="198">
        <v>80</v>
      </c>
    </row>
    <row r="113" s="182" customFormat="1" ht="19" customHeight="1" spans="1:3">
      <c r="A113" s="196">
        <v>20505</v>
      </c>
      <c r="B113" s="197" t="s">
        <v>124</v>
      </c>
      <c r="C113" s="198">
        <v>90</v>
      </c>
    </row>
    <row r="114" s="182" customFormat="1" ht="19" customHeight="1" spans="1:3">
      <c r="A114" s="196">
        <v>2050501</v>
      </c>
      <c r="B114" s="199" t="s">
        <v>125</v>
      </c>
      <c r="C114" s="198">
        <v>90</v>
      </c>
    </row>
    <row r="115" s="182" customFormat="1" ht="19" customHeight="1" spans="1:3">
      <c r="A115" s="196">
        <v>20507</v>
      </c>
      <c r="B115" s="197" t="s">
        <v>126</v>
      </c>
      <c r="C115" s="198">
        <v>1250</v>
      </c>
    </row>
    <row r="116" s="182" customFormat="1" ht="19" customHeight="1" spans="1:3">
      <c r="A116" s="196">
        <v>2050701</v>
      </c>
      <c r="B116" s="199" t="s">
        <v>127</v>
      </c>
      <c r="C116" s="198">
        <v>700</v>
      </c>
    </row>
    <row r="117" s="182" customFormat="1" ht="19" customHeight="1" spans="1:3">
      <c r="A117" s="196">
        <v>2050702</v>
      </c>
      <c r="B117" s="199" t="s">
        <v>128</v>
      </c>
      <c r="C117" s="198">
        <v>550</v>
      </c>
    </row>
    <row r="118" s="182" customFormat="1" ht="19" customHeight="1" spans="1:3">
      <c r="A118" s="196">
        <v>20508</v>
      </c>
      <c r="B118" s="197" t="s">
        <v>129</v>
      </c>
      <c r="C118" s="198">
        <v>1320</v>
      </c>
    </row>
    <row r="119" s="182" customFormat="1" ht="19" customHeight="1" spans="1:3">
      <c r="A119" s="196">
        <v>2050801</v>
      </c>
      <c r="B119" s="199" t="s">
        <v>130</v>
      </c>
      <c r="C119" s="198">
        <v>870</v>
      </c>
    </row>
    <row r="120" s="182" customFormat="1" ht="19" customHeight="1" spans="1:3">
      <c r="A120" s="196">
        <v>2050802</v>
      </c>
      <c r="B120" s="199" t="s">
        <v>131</v>
      </c>
      <c r="C120" s="198">
        <v>450</v>
      </c>
    </row>
    <row r="121" s="182" customFormat="1" ht="19" customHeight="1" spans="1:3">
      <c r="A121" s="196">
        <v>20509</v>
      </c>
      <c r="B121" s="197" t="s">
        <v>132</v>
      </c>
      <c r="C121" s="198">
        <v>3000</v>
      </c>
    </row>
    <row r="122" s="182" customFormat="1" ht="19" customHeight="1" spans="1:3">
      <c r="A122" s="196">
        <v>2050901</v>
      </c>
      <c r="B122" s="199" t="s">
        <v>133</v>
      </c>
      <c r="C122" s="198">
        <v>800</v>
      </c>
    </row>
    <row r="123" s="182" customFormat="1" ht="19" customHeight="1" spans="1:3">
      <c r="A123" s="196" t="s">
        <v>431</v>
      </c>
      <c r="B123" s="199" t="s">
        <v>432</v>
      </c>
      <c r="C123" s="198">
        <v>800</v>
      </c>
    </row>
    <row r="124" s="182" customFormat="1" ht="19" customHeight="1" spans="1:3">
      <c r="A124" s="200" t="s">
        <v>433</v>
      </c>
      <c r="B124" s="204" t="s">
        <v>434</v>
      </c>
      <c r="C124" s="198">
        <v>700</v>
      </c>
    </row>
    <row r="125" s="182" customFormat="1" ht="19" customHeight="1" spans="1:3">
      <c r="A125" s="200" t="s">
        <v>435</v>
      </c>
      <c r="B125" s="205" t="s">
        <v>436</v>
      </c>
      <c r="C125" s="198">
        <v>700</v>
      </c>
    </row>
    <row r="126" s="182" customFormat="1" ht="19" customHeight="1" spans="1:3">
      <c r="A126" s="196">
        <v>206</v>
      </c>
      <c r="B126" s="197" t="s">
        <v>137</v>
      </c>
      <c r="C126" s="198">
        <v>36450</v>
      </c>
    </row>
    <row r="127" s="182" customFormat="1" ht="19" customHeight="1" spans="1:3">
      <c r="A127" s="200">
        <v>20601</v>
      </c>
      <c r="B127" s="202" t="s">
        <v>138</v>
      </c>
      <c r="C127" s="198">
        <v>140</v>
      </c>
    </row>
    <row r="128" s="182" customFormat="1" ht="19" customHeight="1" spans="1:3">
      <c r="A128" s="200">
        <v>2060101</v>
      </c>
      <c r="B128" s="201" t="s">
        <v>45</v>
      </c>
      <c r="C128" s="198">
        <v>100</v>
      </c>
    </row>
    <row r="129" s="182" customFormat="1" ht="19" customHeight="1" spans="1:3">
      <c r="A129" s="200" t="s">
        <v>437</v>
      </c>
      <c r="B129" s="201" t="s">
        <v>46</v>
      </c>
      <c r="C129" s="198">
        <v>40</v>
      </c>
    </row>
    <row r="130" s="182" customFormat="1" ht="19" customHeight="1" spans="1:3">
      <c r="A130" s="200">
        <v>20607</v>
      </c>
      <c r="B130" s="202" t="s">
        <v>141</v>
      </c>
      <c r="C130" s="198">
        <v>240</v>
      </c>
    </row>
    <row r="131" s="182" customFormat="1" ht="19" customHeight="1" spans="1:3">
      <c r="A131" s="200">
        <v>2060701</v>
      </c>
      <c r="B131" s="201" t="s">
        <v>142</v>
      </c>
      <c r="C131" s="198">
        <v>220</v>
      </c>
    </row>
    <row r="132" s="182" customFormat="1" ht="19" customHeight="1" spans="1:3">
      <c r="A132" s="200" t="s">
        <v>438</v>
      </c>
      <c r="B132" s="201" t="s">
        <v>143</v>
      </c>
      <c r="C132" s="198">
        <v>20</v>
      </c>
    </row>
    <row r="133" s="182" customFormat="1" ht="19" customHeight="1" spans="1:3">
      <c r="A133" s="200">
        <v>20699</v>
      </c>
      <c r="B133" s="202" t="s">
        <v>144</v>
      </c>
      <c r="C133" s="198">
        <v>36070</v>
      </c>
    </row>
    <row r="134" s="182" customFormat="1" ht="19" customHeight="1" spans="1:3">
      <c r="A134" s="200">
        <v>2069999</v>
      </c>
      <c r="B134" s="201" t="s">
        <v>145</v>
      </c>
      <c r="C134" s="198">
        <v>36070</v>
      </c>
    </row>
    <row r="135" s="182" customFormat="1" ht="19" customHeight="1" spans="1:3">
      <c r="A135" s="200">
        <v>207</v>
      </c>
      <c r="B135" s="202" t="s">
        <v>146</v>
      </c>
      <c r="C135" s="198">
        <v>6200</v>
      </c>
    </row>
    <row r="136" s="182" customFormat="1" ht="19" customHeight="1" spans="1:3">
      <c r="A136" s="200">
        <v>20701</v>
      </c>
      <c r="B136" s="202" t="s">
        <v>147</v>
      </c>
      <c r="C136" s="198">
        <v>2060</v>
      </c>
    </row>
    <row r="137" s="182" customFormat="1" ht="19" customHeight="1" spans="1:3">
      <c r="A137" s="200">
        <v>2070101</v>
      </c>
      <c r="B137" s="201" t="s">
        <v>45</v>
      </c>
      <c r="C137" s="198">
        <v>350</v>
      </c>
    </row>
    <row r="138" s="182" customFormat="1" ht="19" customHeight="1" spans="1:3">
      <c r="A138" s="200" t="s">
        <v>439</v>
      </c>
      <c r="B138" s="201" t="s">
        <v>46</v>
      </c>
      <c r="C138" s="198">
        <v>30</v>
      </c>
    </row>
    <row r="139" s="182" customFormat="1" ht="19" customHeight="1" spans="1:3">
      <c r="A139" s="200">
        <v>2070104</v>
      </c>
      <c r="B139" s="201" t="s">
        <v>148</v>
      </c>
      <c r="C139" s="198">
        <v>10</v>
      </c>
    </row>
    <row r="140" s="182" customFormat="1" ht="19" customHeight="1" spans="1:3">
      <c r="A140" s="200">
        <v>2070108</v>
      </c>
      <c r="B140" s="201" t="s">
        <v>149</v>
      </c>
      <c r="C140" s="198">
        <v>40</v>
      </c>
    </row>
    <row r="141" s="182" customFormat="1" ht="19" customHeight="1" spans="1:3">
      <c r="A141" s="200">
        <v>2070109</v>
      </c>
      <c r="B141" s="201" t="s">
        <v>150</v>
      </c>
      <c r="C141" s="198">
        <v>770</v>
      </c>
    </row>
    <row r="142" s="182" customFormat="1" ht="19" customHeight="1" spans="1:3">
      <c r="A142" s="200">
        <v>2070111</v>
      </c>
      <c r="B142" s="201" t="s">
        <v>151</v>
      </c>
      <c r="C142" s="198">
        <v>20</v>
      </c>
    </row>
    <row r="143" s="182" customFormat="1" ht="19" customHeight="1" spans="1:3">
      <c r="A143" s="200">
        <v>2070113</v>
      </c>
      <c r="B143" s="201" t="s">
        <v>152</v>
      </c>
      <c r="C143" s="198">
        <v>40</v>
      </c>
    </row>
    <row r="144" s="182" customFormat="1" ht="19" customHeight="1" spans="1:3">
      <c r="A144" s="200">
        <v>2070114</v>
      </c>
      <c r="B144" s="201" t="s">
        <v>153</v>
      </c>
      <c r="C144" s="198">
        <v>800</v>
      </c>
    </row>
    <row r="145" s="182" customFormat="1" ht="19" customHeight="1" spans="1:3">
      <c r="A145" s="200">
        <v>20702</v>
      </c>
      <c r="B145" s="202" t="s">
        <v>155</v>
      </c>
      <c r="C145" s="198">
        <v>240</v>
      </c>
    </row>
    <row r="146" s="182" customFormat="1" ht="19" customHeight="1" spans="1:3">
      <c r="A146" s="200">
        <v>2070204</v>
      </c>
      <c r="B146" s="201" t="s">
        <v>156</v>
      </c>
      <c r="C146" s="198">
        <v>70</v>
      </c>
    </row>
    <row r="147" s="182" customFormat="1" ht="19" customHeight="1" spans="1:3">
      <c r="A147" s="200">
        <v>2070205</v>
      </c>
      <c r="B147" s="201" t="s">
        <v>157</v>
      </c>
      <c r="C147" s="198">
        <v>30</v>
      </c>
    </row>
    <row r="148" s="182" customFormat="1" ht="19" customHeight="1" spans="1:3">
      <c r="A148" s="200">
        <v>2070299</v>
      </c>
      <c r="B148" s="201" t="s">
        <v>158</v>
      </c>
      <c r="C148" s="198">
        <v>140</v>
      </c>
    </row>
    <row r="149" s="182" customFormat="1" ht="19" customHeight="1" spans="1:3">
      <c r="A149" s="200">
        <v>20703</v>
      </c>
      <c r="B149" s="202" t="s">
        <v>159</v>
      </c>
      <c r="C149" s="198">
        <v>125</v>
      </c>
    </row>
    <row r="150" s="182" customFormat="1" ht="19" customHeight="1" spans="1:3">
      <c r="A150" s="200">
        <v>2070399</v>
      </c>
      <c r="B150" s="201" t="s">
        <v>161</v>
      </c>
      <c r="C150" s="198">
        <v>125</v>
      </c>
    </row>
    <row r="151" s="182" customFormat="1" ht="19" customHeight="1" spans="1:3">
      <c r="A151" s="200">
        <v>20708</v>
      </c>
      <c r="B151" s="202" t="s">
        <v>162</v>
      </c>
      <c r="C151" s="198">
        <v>2275</v>
      </c>
    </row>
    <row r="152" s="182" customFormat="1" ht="19" customHeight="1" spans="1:3">
      <c r="A152" s="200" t="s">
        <v>440</v>
      </c>
      <c r="B152" s="201" t="s">
        <v>441</v>
      </c>
      <c r="C152" s="198">
        <v>600</v>
      </c>
    </row>
    <row r="153" s="182" customFormat="1" ht="19" customHeight="1" spans="1:3">
      <c r="A153" s="200">
        <v>2070808</v>
      </c>
      <c r="B153" s="201" t="s">
        <v>163</v>
      </c>
      <c r="C153" s="198">
        <v>1675</v>
      </c>
    </row>
    <row r="154" s="182" customFormat="1" ht="19" customHeight="1" spans="1:3">
      <c r="A154" s="196">
        <v>20799</v>
      </c>
      <c r="B154" s="197" t="s">
        <v>165</v>
      </c>
      <c r="C154" s="198">
        <v>1500</v>
      </c>
    </row>
    <row r="155" s="182" customFormat="1" ht="19" customHeight="1" spans="1:3">
      <c r="A155" s="196">
        <v>2079999</v>
      </c>
      <c r="B155" s="199" t="s">
        <v>166</v>
      </c>
      <c r="C155" s="198">
        <v>1500</v>
      </c>
    </row>
    <row r="156" s="182" customFormat="1" ht="19" customHeight="1" spans="1:3">
      <c r="A156" s="196">
        <v>208</v>
      </c>
      <c r="B156" s="197" t="s">
        <v>167</v>
      </c>
      <c r="C156" s="198">
        <v>78500</v>
      </c>
    </row>
    <row r="157" s="182" customFormat="1" ht="19" customHeight="1" spans="1:3">
      <c r="A157" s="196">
        <v>20801</v>
      </c>
      <c r="B157" s="197" t="s">
        <v>168</v>
      </c>
      <c r="C157" s="198">
        <v>4870</v>
      </c>
    </row>
    <row r="158" s="182" customFormat="1" ht="19" customHeight="1" spans="1:3">
      <c r="A158" s="196">
        <v>2080101</v>
      </c>
      <c r="B158" s="199" t="s">
        <v>45</v>
      </c>
      <c r="C158" s="198">
        <v>1000</v>
      </c>
    </row>
    <row r="159" s="182" customFormat="1" ht="19" customHeight="1" spans="1:3">
      <c r="A159" s="196">
        <v>2080102</v>
      </c>
      <c r="B159" s="199" t="s">
        <v>46</v>
      </c>
      <c r="C159" s="198">
        <v>870</v>
      </c>
    </row>
    <row r="160" s="182" customFormat="1" ht="19" customHeight="1" spans="1:3">
      <c r="A160" s="196">
        <v>2080109</v>
      </c>
      <c r="B160" s="199" t="s">
        <v>169</v>
      </c>
      <c r="C160" s="198">
        <v>3000</v>
      </c>
    </row>
    <row r="161" s="182" customFormat="1" ht="19" customHeight="1" spans="1:3">
      <c r="A161" s="196">
        <v>20802</v>
      </c>
      <c r="B161" s="197" t="s">
        <v>171</v>
      </c>
      <c r="C161" s="198">
        <v>760</v>
      </c>
    </row>
    <row r="162" s="182" customFormat="1" ht="19" customHeight="1" spans="1:3">
      <c r="A162" s="196">
        <v>2080201</v>
      </c>
      <c r="B162" s="199" t="s">
        <v>45</v>
      </c>
      <c r="C162" s="198">
        <v>700</v>
      </c>
    </row>
    <row r="163" s="182" customFormat="1" ht="19" customHeight="1" spans="1:3">
      <c r="A163" s="196">
        <v>2080202</v>
      </c>
      <c r="B163" s="199" t="s">
        <v>46</v>
      </c>
      <c r="C163" s="198">
        <v>60</v>
      </c>
    </row>
    <row r="164" s="182" customFormat="1" ht="19" customHeight="1" spans="1:3">
      <c r="A164" s="196">
        <v>20805</v>
      </c>
      <c r="B164" s="197" t="s">
        <v>173</v>
      </c>
      <c r="C164" s="198">
        <v>18000</v>
      </c>
    </row>
    <row r="165" s="182" customFormat="1" ht="19" customHeight="1" spans="1:3">
      <c r="A165" s="196">
        <v>2080505</v>
      </c>
      <c r="B165" s="199" t="s">
        <v>174</v>
      </c>
      <c r="C165" s="198">
        <v>10800</v>
      </c>
    </row>
    <row r="166" s="182" customFormat="1" ht="19" customHeight="1" spans="1:3">
      <c r="A166" s="196">
        <v>2080506</v>
      </c>
      <c r="B166" s="199" t="s">
        <v>175</v>
      </c>
      <c r="C166" s="198">
        <v>1600</v>
      </c>
    </row>
    <row r="167" s="182" customFormat="1" ht="19" customHeight="1" spans="1:3">
      <c r="A167" s="196">
        <v>2080507</v>
      </c>
      <c r="B167" s="199" t="s">
        <v>176</v>
      </c>
      <c r="C167" s="198">
        <v>5600</v>
      </c>
    </row>
    <row r="168" s="182" customFormat="1" ht="19" customHeight="1" spans="1:3">
      <c r="A168" s="196">
        <v>20807</v>
      </c>
      <c r="B168" s="197" t="s">
        <v>177</v>
      </c>
      <c r="C168" s="198">
        <v>4300</v>
      </c>
    </row>
    <row r="169" s="182" customFormat="1" ht="19" customHeight="1" spans="1:3">
      <c r="A169" s="196">
        <v>2080705</v>
      </c>
      <c r="B169" s="199" t="s">
        <v>178</v>
      </c>
      <c r="C169" s="198">
        <v>100</v>
      </c>
    </row>
    <row r="170" s="182" customFormat="1" ht="19" customHeight="1" spans="1:3">
      <c r="A170" s="196">
        <v>2080711</v>
      </c>
      <c r="B170" s="199" t="s">
        <v>179</v>
      </c>
      <c r="C170" s="198">
        <v>4200</v>
      </c>
    </row>
    <row r="171" s="182" customFormat="1" ht="19" customHeight="1" spans="1:3">
      <c r="A171" s="196">
        <v>20808</v>
      </c>
      <c r="B171" s="197" t="s">
        <v>181</v>
      </c>
      <c r="C171" s="198">
        <v>6350</v>
      </c>
    </row>
    <row r="172" s="182" customFormat="1" ht="19" customHeight="1" spans="1:3">
      <c r="A172" s="196">
        <v>2080803</v>
      </c>
      <c r="B172" s="199" t="s">
        <v>182</v>
      </c>
      <c r="C172" s="198">
        <v>5000</v>
      </c>
    </row>
    <row r="173" s="182" customFormat="1" ht="19" customHeight="1" spans="1:3">
      <c r="A173" s="196">
        <v>2080805</v>
      </c>
      <c r="B173" s="199" t="s">
        <v>183</v>
      </c>
      <c r="C173" s="198">
        <v>1350</v>
      </c>
    </row>
    <row r="174" s="182" customFormat="1" ht="19" customHeight="1" spans="1:3">
      <c r="A174" s="196">
        <v>20809</v>
      </c>
      <c r="B174" s="197" t="s">
        <v>185</v>
      </c>
      <c r="C174" s="198">
        <v>570</v>
      </c>
    </row>
    <row r="175" s="182" customFormat="1" ht="19" customHeight="1" spans="1:3">
      <c r="A175" s="196">
        <v>2080901</v>
      </c>
      <c r="B175" s="199" t="s">
        <v>186</v>
      </c>
      <c r="C175" s="198">
        <v>560</v>
      </c>
    </row>
    <row r="176" s="182" customFormat="1" ht="19" customHeight="1" spans="1:3">
      <c r="A176" s="196">
        <v>2080904</v>
      </c>
      <c r="B176" s="199" t="s">
        <v>187</v>
      </c>
      <c r="C176" s="198">
        <v>10</v>
      </c>
    </row>
    <row r="177" s="182" customFormat="1" ht="19" customHeight="1" spans="1:3">
      <c r="A177" s="196">
        <v>20810</v>
      </c>
      <c r="B177" s="197" t="s">
        <v>189</v>
      </c>
      <c r="C177" s="198">
        <v>3770</v>
      </c>
    </row>
    <row r="178" s="182" customFormat="1" ht="19" customHeight="1" spans="1:3">
      <c r="A178" s="196">
        <v>2081001</v>
      </c>
      <c r="B178" s="199" t="s">
        <v>190</v>
      </c>
      <c r="C178" s="198">
        <v>1400</v>
      </c>
    </row>
    <row r="179" s="182" customFormat="1" ht="19" customHeight="1" spans="1:3">
      <c r="A179" s="200">
        <v>2081002</v>
      </c>
      <c r="B179" s="201" t="s">
        <v>191</v>
      </c>
      <c r="C179" s="198">
        <v>2200</v>
      </c>
    </row>
    <row r="180" s="182" customFormat="1" ht="19" customHeight="1" spans="1:3">
      <c r="A180" s="200">
        <v>2081004</v>
      </c>
      <c r="B180" s="201" t="s">
        <v>192</v>
      </c>
      <c r="C180" s="198">
        <v>70</v>
      </c>
    </row>
    <row r="181" s="182" customFormat="1" ht="19" customHeight="1" spans="1:3">
      <c r="A181" s="200">
        <v>2081005</v>
      </c>
      <c r="B181" s="201" t="s">
        <v>193</v>
      </c>
      <c r="C181" s="198">
        <v>100</v>
      </c>
    </row>
    <row r="182" s="182" customFormat="1" ht="19" customHeight="1" spans="1:3">
      <c r="A182" s="200">
        <v>20811</v>
      </c>
      <c r="B182" s="202" t="s">
        <v>194</v>
      </c>
      <c r="C182" s="198">
        <v>1870</v>
      </c>
    </row>
    <row r="183" s="182" customFormat="1" ht="19" customHeight="1" spans="1:3">
      <c r="A183" s="200">
        <v>2081101</v>
      </c>
      <c r="B183" s="201" t="s">
        <v>45</v>
      </c>
      <c r="C183" s="198">
        <v>200</v>
      </c>
    </row>
    <row r="184" s="182" customFormat="1" ht="19" customHeight="1" spans="1:3">
      <c r="A184" s="200" t="s">
        <v>442</v>
      </c>
      <c r="B184" s="201" t="s">
        <v>46</v>
      </c>
      <c r="C184" s="198">
        <v>40</v>
      </c>
    </row>
    <row r="185" s="182" customFormat="1" ht="19" customHeight="1" spans="1:3">
      <c r="A185" s="200">
        <v>2081104</v>
      </c>
      <c r="B185" s="201" t="s">
        <v>195</v>
      </c>
      <c r="C185" s="198">
        <v>360</v>
      </c>
    </row>
    <row r="186" s="182" customFormat="1" ht="19" customHeight="1" spans="1:3">
      <c r="A186" s="200">
        <v>2081105</v>
      </c>
      <c r="B186" s="201" t="s">
        <v>196</v>
      </c>
      <c r="C186" s="198">
        <v>100</v>
      </c>
    </row>
    <row r="187" s="182" customFormat="1" ht="19" customHeight="1" spans="1:3">
      <c r="A187" s="200">
        <v>2081107</v>
      </c>
      <c r="B187" s="201" t="s">
        <v>197</v>
      </c>
      <c r="C187" s="198">
        <v>1170</v>
      </c>
    </row>
    <row r="188" s="182" customFormat="1" ht="19" customHeight="1" spans="1:3">
      <c r="A188" s="200">
        <v>20816</v>
      </c>
      <c r="B188" s="202" t="s">
        <v>199</v>
      </c>
      <c r="C188" s="198">
        <v>100</v>
      </c>
    </row>
    <row r="189" s="182" customFormat="1" ht="19" customHeight="1" spans="1:3">
      <c r="A189" s="200">
        <v>2081601</v>
      </c>
      <c r="B189" s="201" t="s">
        <v>45</v>
      </c>
      <c r="C189" s="198">
        <v>100</v>
      </c>
    </row>
    <row r="190" s="182" customFormat="1" ht="19" customHeight="1" spans="1:3">
      <c r="A190" s="200">
        <v>20819</v>
      </c>
      <c r="B190" s="202" t="s">
        <v>200</v>
      </c>
      <c r="C190" s="198">
        <v>28500</v>
      </c>
    </row>
    <row r="191" s="182" customFormat="1" ht="19" customHeight="1" spans="1:3">
      <c r="A191" s="200">
        <v>2081901</v>
      </c>
      <c r="B191" s="201" t="s">
        <v>201</v>
      </c>
      <c r="C191" s="198">
        <v>10500</v>
      </c>
    </row>
    <row r="192" s="182" customFormat="1" ht="19" customHeight="1" spans="1:3">
      <c r="A192" s="200">
        <v>2081902</v>
      </c>
      <c r="B192" s="201" t="s">
        <v>202</v>
      </c>
      <c r="C192" s="198">
        <v>18000</v>
      </c>
    </row>
    <row r="193" s="182" customFormat="1" ht="19" customHeight="1" spans="1:3">
      <c r="A193" s="200">
        <v>20820</v>
      </c>
      <c r="B193" s="202" t="s">
        <v>203</v>
      </c>
      <c r="C193" s="198">
        <v>900</v>
      </c>
    </row>
    <row r="194" s="182" customFormat="1" ht="19" customHeight="1" spans="1:3">
      <c r="A194" s="200">
        <v>2082001</v>
      </c>
      <c r="B194" s="201" t="s">
        <v>204</v>
      </c>
      <c r="C194" s="198">
        <v>900</v>
      </c>
    </row>
    <row r="195" s="182" customFormat="1" ht="19" customHeight="1" spans="1:3">
      <c r="A195" s="200">
        <v>20821</v>
      </c>
      <c r="B195" s="202" t="s">
        <v>205</v>
      </c>
      <c r="C195" s="198">
        <v>3300</v>
      </c>
    </row>
    <row r="196" s="182" customFormat="1" ht="19" customHeight="1" spans="1:3">
      <c r="A196" s="200">
        <v>2082101</v>
      </c>
      <c r="B196" s="201" t="s">
        <v>206</v>
      </c>
      <c r="C196" s="198">
        <v>800</v>
      </c>
    </row>
    <row r="197" s="182" customFormat="1" ht="19" customHeight="1" spans="1:3">
      <c r="A197" s="200">
        <v>2082102</v>
      </c>
      <c r="B197" s="201" t="s">
        <v>207</v>
      </c>
      <c r="C197" s="198">
        <v>2500</v>
      </c>
    </row>
    <row r="198" s="182" customFormat="1" ht="19" customHeight="1" spans="1:3">
      <c r="A198" s="200">
        <v>20826</v>
      </c>
      <c r="B198" s="202" t="s">
        <v>210</v>
      </c>
      <c r="C198" s="198">
        <v>4600</v>
      </c>
    </row>
    <row r="199" s="182" customFormat="1" ht="19" customHeight="1" spans="1:3">
      <c r="A199" s="200">
        <v>2082602</v>
      </c>
      <c r="B199" s="201" t="s">
        <v>211</v>
      </c>
      <c r="C199" s="198">
        <v>4600</v>
      </c>
    </row>
    <row r="200" s="182" customFormat="1" ht="19" customHeight="1" spans="1:3">
      <c r="A200" s="196">
        <v>20828</v>
      </c>
      <c r="B200" s="197" t="s">
        <v>212</v>
      </c>
      <c r="C200" s="198">
        <v>610</v>
      </c>
    </row>
    <row r="201" s="182" customFormat="1" ht="19" customHeight="1" spans="1:3">
      <c r="A201" s="196">
        <v>2082801</v>
      </c>
      <c r="B201" s="199" t="s">
        <v>45</v>
      </c>
      <c r="C201" s="198">
        <v>220</v>
      </c>
    </row>
    <row r="202" s="182" customFormat="1" ht="19" customHeight="1" spans="1:3">
      <c r="A202" s="196">
        <v>2082802</v>
      </c>
      <c r="B202" s="199" t="s">
        <v>46</v>
      </c>
      <c r="C202" s="198">
        <v>50</v>
      </c>
    </row>
    <row r="203" s="182" customFormat="1" ht="19" customHeight="1" spans="1:3">
      <c r="A203" s="196">
        <v>2082804</v>
      </c>
      <c r="B203" s="199" t="s">
        <v>213</v>
      </c>
      <c r="C203" s="198">
        <v>10</v>
      </c>
    </row>
    <row r="204" s="182" customFormat="1" ht="19" customHeight="1" spans="1:3">
      <c r="A204" s="196">
        <v>2082850</v>
      </c>
      <c r="B204" s="199" t="s">
        <v>53</v>
      </c>
      <c r="C204" s="198">
        <v>330</v>
      </c>
    </row>
    <row r="205" s="182" customFormat="1" ht="19" customHeight="1" spans="1:3">
      <c r="A205" s="196">
        <v>210</v>
      </c>
      <c r="B205" s="197" t="s">
        <v>216</v>
      </c>
      <c r="C205" s="198">
        <v>42500</v>
      </c>
    </row>
    <row r="206" s="182" customFormat="1" ht="19" customHeight="1" spans="1:3">
      <c r="A206" s="196">
        <v>21001</v>
      </c>
      <c r="B206" s="197" t="s">
        <v>217</v>
      </c>
      <c r="C206" s="198">
        <v>1000</v>
      </c>
    </row>
    <row r="207" s="182" customFormat="1" ht="19" customHeight="1" spans="1:3">
      <c r="A207" s="196">
        <v>2100101</v>
      </c>
      <c r="B207" s="199" t="s">
        <v>45</v>
      </c>
      <c r="C207" s="198">
        <v>800</v>
      </c>
    </row>
    <row r="208" s="182" customFormat="1" ht="19" customHeight="1" spans="1:3">
      <c r="A208" s="196">
        <v>2100102</v>
      </c>
      <c r="B208" s="199" t="s">
        <v>46</v>
      </c>
      <c r="C208" s="198">
        <v>200</v>
      </c>
    </row>
    <row r="209" s="182" customFormat="1" ht="19" customHeight="1" spans="1:3">
      <c r="A209" s="196">
        <v>21002</v>
      </c>
      <c r="B209" s="197" t="s">
        <v>218</v>
      </c>
      <c r="C209" s="198">
        <v>1420</v>
      </c>
    </row>
    <row r="210" s="182" customFormat="1" ht="19" customHeight="1" spans="1:3">
      <c r="A210" s="196">
        <v>2100201</v>
      </c>
      <c r="B210" s="199" t="s">
        <v>219</v>
      </c>
      <c r="C210" s="198">
        <v>620</v>
      </c>
    </row>
    <row r="211" s="182" customFormat="1" ht="19" customHeight="1" spans="1:3">
      <c r="A211" s="196">
        <v>2100205</v>
      </c>
      <c r="B211" s="199" t="s">
        <v>220</v>
      </c>
      <c r="C211" s="198">
        <v>800</v>
      </c>
    </row>
    <row r="212" s="182" customFormat="1" ht="19" customHeight="1" spans="1:3">
      <c r="A212" s="196">
        <v>21003</v>
      </c>
      <c r="B212" s="197" t="s">
        <v>222</v>
      </c>
      <c r="C212" s="198">
        <v>9100</v>
      </c>
    </row>
    <row r="213" s="182" customFormat="1" ht="19" customHeight="1" spans="1:3">
      <c r="A213" s="196">
        <v>2100302</v>
      </c>
      <c r="B213" s="199" t="s">
        <v>223</v>
      </c>
      <c r="C213" s="198">
        <v>5500</v>
      </c>
    </row>
    <row r="214" s="182" customFormat="1" ht="19" customHeight="1" spans="1:3">
      <c r="A214" s="196">
        <v>2100399</v>
      </c>
      <c r="B214" s="199" t="s">
        <v>224</v>
      </c>
      <c r="C214" s="198">
        <v>3600</v>
      </c>
    </row>
    <row r="215" s="182" customFormat="1" ht="19" customHeight="1" spans="1:3">
      <c r="A215" s="196">
        <v>21004</v>
      </c>
      <c r="B215" s="197" t="s">
        <v>225</v>
      </c>
      <c r="C215" s="198">
        <v>16380</v>
      </c>
    </row>
    <row r="216" s="182" customFormat="1" ht="19" customHeight="1" spans="1:3">
      <c r="A216" s="196" t="s">
        <v>443</v>
      </c>
      <c r="B216" s="199" t="s">
        <v>226</v>
      </c>
      <c r="C216" s="198">
        <v>1500</v>
      </c>
    </row>
    <row r="217" s="182" customFormat="1" ht="19" customHeight="1" spans="1:3">
      <c r="A217" s="196">
        <v>2100402</v>
      </c>
      <c r="B217" s="199" t="s">
        <v>227</v>
      </c>
      <c r="C217" s="198">
        <v>150</v>
      </c>
    </row>
    <row r="218" s="182" customFormat="1" ht="19" customHeight="1" spans="1:3">
      <c r="A218" s="196">
        <v>2100403</v>
      </c>
      <c r="B218" s="199" t="s">
        <v>228</v>
      </c>
      <c r="C218" s="198">
        <v>450</v>
      </c>
    </row>
    <row r="219" s="182" customFormat="1" ht="19" customHeight="1" spans="1:3">
      <c r="A219" s="196">
        <v>2100406</v>
      </c>
      <c r="B219" s="199" t="s">
        <v>229</v>
      </c>
      <c r="C219" s="198">
        <v>200</v>
      </c>
    </row>
    <row r="220" s="182" customFormat="1" ht="19" customHeight="1" spans="1:3">
      <c r="A220" s="196">
        <v>2100408</v>
      </c>
      <c r="B220" s="199" t="s">
        <v>230</v>
      </c>
      <c r="C220" s="198">
        <v>12000</v>
      </c>
    </row>
    <row r="221" s="182" customFormat="1" ht="19" customHeight="1" spans="1:3">
      <c r="A221" s="196">
        <v>2100409</v>
      </c>
      <c r="B221" s="199" t="s">
        <v>231</v>
      </c>
      <c r="C221" s="198">
        <v>780</v>
      </c>
    </row>
    <row r="222" s="182" customFormat="1" ht="19" customHeight="1" spans="1:3">
      <c r="A222" s="196">
        <v>2100410</v>
      </c>
      <c r="B222" s="199" t="s">
        <v>232</v>
      </c>
      <c r="C222" s="198">
        <v>1300</v>
      </c>
    </row>
    <row r="223" s="182" customFormat="1" ht="19" customHeight="1" spans="1:3">
      <c r="A223" s="200">
        <v>21007</v>
      </c>
      <c r="B223" s="202" t="s">
        <v>234</v>
      </c>
      <c r="C223" s="198">
        <v>3000</v>
      </c>
    </row>
    <row r="224" s="182" customFormat="1" ht="19" customHeight="1" spans="1:3">
      <c r="A224" s="200">
        <v>2100717</v>
      </c>
      <c r="B224" s="201" t="s">
        <v>235</v>
      </c>
      <c r="C224" s="198">
        <v>3000</v>
      </c>
    </row>
    <row r="225" s="182" customFormat="1" ht="19" customHeight="1" spans="1:3">
      <c r="A225" s="200">
        <v>21011</v>
      </c>
      <c r="B225" s="202" t="s">
        <v>236</v>
      </c>
      <c r="C225" s="198">
        <v>7300</v>
      </c>
    </row>
    <row r="226" s="182" customFormat="1" ht="19" customHeight="1" spans="1:3">
      <c r="A226" s="200">
        <v>2101101</v>
      </c>
      <c r="B226" s="201" t="s">
        <v>237</v>
      </c>
      <c r="C226" s="198">
        <v>3800</v>
      </c>
    </row>
    <row r="227" s="182" customFormat="1" ht="19" customHeight="1" spans="1:3">
      <c r="A227" s="200">
        <v>2101102</v>
      </c>
      <c r="B227" s="201" t="s">
        <v>238</v>
      </c>
      <c r="C227" s="198">
        <v>1000</v>
      </c>
    </row>
    <row r="228" s="182" customFormat="1" ht="19" customHeight="1" spans="1:3">
      <c r="A228" s="200">
        <v>2101103</v>
      </c>
      <c r="B228" s="201" t="s">
        <v>239</v>
      </c>
      <c r="C228" s="198">
        <v>2500</v>
      </c>
    </row>
    <row r="229" s="182" customFormat="1" ht="19" customHeight="1" spans="1:3">
      <c r="A229" s="200">
        <v>21012</v>
      </c>
      <c r="B229" s="202" t="s">
        <v>241</v>
      </c>
      <c r="C229" s="198">
        <v>2500</v>
      </c>
    </row>
    <row r="230" s="182" customFormat="1" ht="19" customHeight="1" spans="1:3">
      <c r="A230" s="200">
        <v>2101202</v>
      </c>
      <c r="B230" s="201" t="s">
        <v>444</v>
      </c>
      <c r="C230" s="198">
        <v>2500</v>
      </c>
    </row>
    <row r="231" s="182" customFormat="1" ht="19" customHeight="1" spans="1:3">
      <c r="A231" s="200">
        <v>21014</v>
      </c>
      <c r="B231" s="202" t="s">
        <v>243</v>
      </c>
      <c r="C231" s="198">
        <v>550</v>
      </c>
    </row>
    <row r="232" s="182" customFormat="1" ht="19" customHeight="1" spans="1:3">
      <c r="A232" s="200">
        <v>2101401</v>
      </c>
      <c r="B232" s="201" t="s">
        <v>244</v>
      </c>
      <c r="C232" s="198">
        <v>550</v>
      </c>
    </row>
    <row r="233" s="182" customFormat="1" ht="19" customHeight="1" spans="1:3">
      <c r="A233" s="200">
        <v>21015</v>
      </c>
      <c r="B233" s="202" t="s">
        <v>246</v>
      </c>
      <c r="C233" s="198">
        <v>360</v>
      </c>
    </row>
    <row r="234" s="182" customFormat="1" ht="19" customHeight="1" spans="1:3">
      <c r="A234" s="200">
        <v>2101505</v>
      </c>
      <c r="B234" s="201" t="s">
        <v>247</v>
      </c>
      <c r="C234" s="198">
        <v>20</v>
      </c>
    </row>
    <row r="235" s="182" customFormat="1" ht="19" customHeight="1" spans="1:3">
      <c r="A235" s="200">
        <v>2101506</v>
      </c>
      <c r="B235" s="201" t="s">
        <v>248</v>
      </c>
      <c r="C235" s="198">
        <v>40</v>
      </c>
    </row>
    <row r="236" s="182" customFormat="1" ht="19" customHeight="1" spans="1:3">
      <c r="A236" s="200">
        <v>2101550</v>
      </c>
      <c r="B236" s="201" t="s">
        <v>53</v>
      </c>
      <c r="C236" s="198">
        <v>300</v>
      </c>
    </row>
    <row r="237" s="182" customFormat="1" ht="19" customHeight="1" spans="1:3">
      <c r="A237" s="200">
        <v>21017</v>
      </c>
      <c r="B237" s="202" t="s">
        <v>249</v>
      </c>
      <c r="C237" s="198">
        <v>120</v>
      </c>
    </row>
    <row r="238" s="182" customFormat="1" ht="19" customHeight="1" spans="1:3">
      <c r="A238" s="200">
        <v>2101704</v>
      </c>
      <c r="B238" s="201" t="s">
        <v>250</v>
      </c>
      <c r="C238" s="198">
        <v>120</v>
      </c>
    </row>
    <row r="239" s="182" customFormat="1" ht="19" customHeight="1" spans="1:3">
      <c r="A239" s="200">
        <v>21018</v>
      </c>
      <c r="B239" s="202" t="s">
        <v>445</v>
      </c>
      <c r="C239" s="198">
        <v>770</v>
      </c>
    </row>
    <row r="240" s="182" customFormat="1" ht="19" customHeight="1" spans="1:3">
      <c r="A240" s="200">
        <v>2101801</v>
      </c>
      <c r="B240" s="201" t="s">
        <v>45</v>
      </c>
      <c r="C240" s="198">
        <v>600</v>
      </c>
    </row>
    <row r="241" s="182" customFormat="1" ht="19" customHeight="1" spans="1:3">
      <c r="A241" s="200">
        <v>2101802</v>
      </c>
      <c r="B241" s="201" t="s">
        <v>46</v>
      </c>
      <c r="C241" s="198">
        <v>170</v>
      </c>
    </row>
    <row r="242" s="182" customFormat="1" ht="19" customHeight="1" spans="1:3">
      <c r="A242" s="200">
        <v>211</v>
      </c>
      <c r="B242" s="202" t="s">
        <v>251</v>
      </c>
      <c r="C242" s="198">
        <v>25700</v>
      </c>
    </row>
    <row r="243" s="182" customFormat="1" ht="19" customHeight="1" spans="1:3">
      <c r="A243" s="200">
        <v>21101</v>
      </c>
      <c r="B243" s="202" t="s">
        <v>252</v>
      </c>
      <c r="C243" s="198">
        <v>1350</v>
      </c>
    </row>
    <row r="244" s="182" customFormat="1" ht="19" customHeight="1" spans="1:3">
      <c r="A244" s="200">
        <v>2110101</v>
      </c>
      <c r="B244" s="201" t="s">
        <v>45</v>
      </c>
      <c r="C244" s="198">
        <v>50</v>
      </c>
    </row>
    <row r="245" s="182" customFormat="1" ht="19" customHeight="1" spans="1:3">
      <c r="A245" s="196">
        <v>2110199</v>
      </c>
      <c r="B245" s="199" t="s">
        <v>253</v>
      </c>
      <c r="C245" s="198">
        <v>1300</v>
      </c>
    </row>
    <row r="246" s="182" customFormat="1" ht="19" customHeight="1" spans="1:3">
      <c r="A246" s="196">
        <v>21103</v>
      </c>
      <c r="B246" s="197" t="s">
        <v>256</v>
      </c>
      <c r="C246" s="198">
        <v>18800</v>
      </c>
    </row>
    <row r="247" s="182" customFormat="1" ht="19" customHeight="1" spans="1:3">
      <c r="A247" s="196" t="s">
        <v>446</v>
      </c>
      <c r="B247" s="199" t="s">
        <v>447</v>
      </c>
      <c r="C247" s="198">
        <v>5000</v>
      </c>
    </row>
    <row r="248" s="182" customFormat="1" ht="19" customHeight="1" spans="1:3">
      <c r="A248" s="196">
        <v>2110302</v>
      </c>
      <c r="B248" s="199" t="s">
        <v>257</v>
      </c>
      <c r="C248" s="198">
        <v>8600</v>
      </c>
    </row>
    <row r="249" s="182" customFormat="1" ht="19" customHeight="1" spans="1:3">
      <c r="A249" s="196">
        <v>2110304</v>
      </c>
      <c r="B249" s="199" t="s">
        <v>448</v>
      </c>
      <c r="C249" s="198">
        <v>5000</v>
      </c>
    </row>
    <row r="250" s="182" customFormat="1" ht="19" customHeight="1" spans="1:3">
      <c r="A250" s="196">
        <v>2110399</v>
      </c>
      <c r="B250" s="199" t="s">
        <v>258</v>
      </c>
      <c r="C250" s="198">
        <v>200</v>
      </c>
    </row>
    <row r="251" s="182" customFormat="1" ht="19" customHeight="1" spans="1:3">
      <c r="A251" s="196">
        <v>21104</v>
      </c>
      <c r="B251" s="197" t="s">
        <v>259</v>
      </c>
      <c r="C251" s="198">
        <v>2250</v>
      </c>
    </row>
    <row r="252" s="182" customFormat="1" ht="19" customHeight="1" spans="1:3">
      <c r="A252" s="196">
        <v>2110401</v>
      </c>
      <c r="B252" s="199" t="s">
        <v>260</v>
      </c>
      <c r="C252" s="198">
        <v>2100</v>
      </c>
    </row>
    <row r="253" s="182" customFormat="1" ht="19" customHeight="1" spans="1:3">
      <c r="A253" s="196">
        <v>2110402</v>
      </c>
      <c r="B253" s="199" t="s">
        <v>261</v>
      </c>
      <c r="C253" s="198">
        <v>150</v>
      </c>
    </row>
    <row r="254" s="182" customFormat="1" ht="19" customHeight="1" spans="1:3">
      <c r="A254" s="196">
        <v>21105</v>
      </c>
      <c r="B254" s="197" t="s">
        <v>262</v>
      </c>
      <c r="C254" s="198">
        <v>2300</v>
      </c>
    </row>
    <row r="255" s="182" customFormat="1" ht="19" customHeight="1" spans="1:3">
      <c r="A255" s="196">
        <v>2110501</v>
      </c>
      <c r="B255" s="199" t="s">
        <v>263</v>
      </c>
      <c r="C255" s="198">
        <v>2300</v>
      </c>
    </row>
    <row r="256" s="182" customFormat="1" ht="19" customHeight="1" spans="1:3">
      <c r="A256" s="196">
        <v>21113</v>
      </c>
      <c r="B256" s="197" t="s">
        <v>266</v>
      </c>
      <c r="C256" s="198">
        <v>1000</v>
      </c>
    </row>
    <row r="257" s="182" customFormat="1" ht="19" customHeight="1" spans="1:3">
      <c r="A257" s="196">
        <v>2111301</v>
      </c>
      <c r="B257" s="199" t="s">
        <v>267</v>
      </c>
      <c r="C257" s="198">
        <v>1000</v>
      </c>
    </row>
    <row r="258" s="182" customFormat="1" ht="19" customHeight="1" spans="1:3">
      <c r="A258" s="196">
        <v>212</v>
      </c>
      <c r="B258" s="197" t="s">
        <v>270</v>
      </c>
      <c r="C258" s="198">
        <v>17300</v>
      </c>
    </row>
    <row r="259" s="182" customFormat="1" ht="19" customHeight="1" spans="1:3">
      <c r="A259" s="196">
        <v>21201</v>
      </c>
      <c r="B259" s="197" t="s">
        <v>271</v>
      </c>
      <c r="C259" s="198">
        <v>3610</v>
      </c>
    </row>
    <row r="260" s="182" customFormat="1" ht="19" customHeight="1" spans="1:3">
      <c r="A260" s="196">
        <v>2120101</v>
      </c>
      <c r="B260" s="199" t="s">
        <v>45</v>
      </c>
      <c r="C260" s="198">
        <v>2000</v>
      </c>
    </row>
    <row r="261" s="182" customFormat="1" ht="19" customHeight="1" spans="1:3">
      <c r="A261" s="196">
        <v>2120102</v>
      </c>
      <c r="B261" s="199" t="s">
        <v>46</v>
      </c>
      <c r="C261" s="198">
        <v>10</v>
      </c>
    </row>
    <row r="262" s="182" customFormat="1" ht="19" customHeight="1" spans="1:3">
      <c r="A262" s="196">
        <v>2120104</v>
      </c>
      <c r="B262" s="199" t="s">
        <v>272</v>
      </c>
      <c r="C262" s="198">
        <v>1600</v>
      </c>
    </row>
    <row r="263" s="182" customFormat="1" ht="19" customHeight="1" spans="1:3">
      <c r="A263" s="196">
        <v>21202</v>
      </c>
      <c r="B263" s="197" t="s">
        <v>275</v>
      </c>
      <c r="C263" s="198">
        <v>300</v>
      </c>
    </row>
    <row r="264" s="182" customFormat="1" ht="19" customHeight="1" spans="1:3">
      <c r="A264" s="196" t="s">
        <v>449</v>
      </c>
      <c r="B264" s="199" t="s">
        <v>276</v>
      </c>
      <c r="C264" s="198">
        <v>300</v>
      </c>
    </row>
    <row r="265" s="182" customFormat="1" ht="19" customHeight="1" spans="1:3">
      <c r="A265" s="196">
        <v>21203</v>
      </c>
      <c r="B265" s="197" t="s">
        <v>277</v>
      </c>
      <c r="C265" s="198">
        <v>6800</v>
      </c>
    </row>
    <row r="266" s="182" customFormat="1" ht="19" customHeight="1" spans="1:3">
      <c r="A266" s="196" t="s">
        <v>450</v>
      </c>
      <c r="B266" s="199" t="s">
        <v>278</v>
      </c>
      <c r="C266" s="198">
        <v>6800</v>
      </c>
    </row>
    <row r="267" s="182" customFormat="1" ht="19" customHeight="1" spans="1:3">
      <c r="A267" s="196">
        <v>21205</v>
      </c>
      <c r="B267" s="197" t="s">
        <v>280</v>
      </c>
      <c r="C267" s="198">
        <v>6590</v>
      </c>
    </row>
    <row r="268" s="182" customFormat="1" ht="19" customHeight="1" spans="1:3">
      <c r="A268" s="196">
        <v>2120501</v>
      </c>
      <c r="B268" s="199" t="s">
        <v>281</v>
      </c>
      <c r="C268" s="198">
        <v>6590</v>
      </c>
    </row>
    <row r="269" s="182" customFormat="1" ht="19" customHeight="1" spans="1:3">
      <c r="A269" s="206">
        <v>213</v>
      </c>
      <c r="B269" s="202" t="s">
        <v>286</v>
      </c>
      <c r="C269" s="198">
        <v>129900</v>
      </c>
    </row>
    <row r="270" s="182" customFormat="1" ht="19" customHeight="1" spans="1:3">
      <c r="A270" s="206">
        <v>21301</v>
      </c>
      <c r="B270" s="202" t="s">
        <v>287</v>
      </c>
      <c r="C270" s="198">
        <v>39950</v>
      </c>
    </row>
    <row r="271" s="182" customFormat="1" ht="19" customHeight="1" spans="1:3">
      <c r="A271" s="206">
        <v>2130101</v>
      </c>
      <c r="B271" s="201" t="s">
        <v>45</v>
      </c>
      <c r="C271" s="198">
        <v>1250</v>
      </c>
    </row>
    <row r="272" s="182" customFormat="1" ht="19" customHeight="1" spans="1:3">
      <c r="A272" s="206">
        <v>2130104</v>
      </c>
      <c r="B272" s="201" t="s">
        <v>53</v>
      </c>
      <c r="C272" s="198">
        <v>11000</v>
      </c>
    </row>
    <row r="273" s="182" customFormat="1" ht="19" customHeight="1" spans="1:3">
      <c r="A273" s="206">
        <v>2130106</v>
      </c>
      <c r="B273" s="201" t="s">
        <v>288</v>
      </c>
      <c r="C273" s="198">
        <v>400</v>
      </c>
    </row>
    <row r="274" s="182" customFormat="1" ht="19" customHeight="1" spans="1:3">
      <c r="A274" s="206">
        <v>2130108</v>
      </c>
      <c r="B274" s="201" t="s">
        <v>289</v>
      </c>
      <c r="C274" s="198">
        <v>800</v>
      </c>
    </row>
    <row r="275" s="182" customFormat="1" ht="19" customHeight="1" spans="1:3">
      <c r="A275" s="206">
        <v>2130109</v>
      </c>
      <c r="B275" s="201" t="s">
        <v>290</v>
      </c>
      <c r="C275" s="198">
        <v>40</v>
      </c>
    </row>
    <row r="276" s="182" customFormat="1" ht="19" customHeight="1" spans="1:3">
      <c r="A276" s="206">
        <v>2130119</v>
      </c>
      <c r="B276" s="201" t="s">
        <v>291</v>
      </c>
      <c r="C276" s="198">
        <v>160</v>
      </c>
    </row>
    <row r="277" s="182" customFormat="1" ht="19" customHeight="1" spans="1:3">
      <c r="A277" s="206" t="s">
        <v>451</v>
      </c>
      <c r="B277" s="201" t="s">
        <v>292</v>
      </c>
      <c r="C277" s="198">
        <v>11800</v>
      </c>
    </row>
    <row r="278" s="182" customFormat="1" ht="19" customHeight="1" spans="1:3">
      <c r="A278" s="206">
        <v>2130122</v>
      </c>
      <c r="B278" s="201" t="s">
        <v>293</v>
      </c>
      <c r="C278" s="198">
        <v>5500</v>
      </c>
    </row>
    <row r="279" s="182" customFormat="1" ht="19" customHeight="1" spans="1:3">
      <c r="A279" s="206">
        <v>2130124</v>
      </c>
      <c r="B279" s="201" t="s">
        <v>294</v>
      </c>
      <c r="C279" s="198">
        <v>600</v>
      </c>
    </row>
    <row r="280" s="182" customFormat="1" ht="19" customHeight="1" spans="1:3">
      <c r="A280" s="206">
        <v>2130135</v>
      </c>
      <c r="B280" s="201" t="s">
        <v>295</v>
      </c>
      <c r="C280" s="198">
        <v>200</v>
      </c>
    </row>
    <row r="281" s="182" customFormat="1" ht="19" customHeight="1" spans="1:3">
      <c r="A281" s="206">
        <v>2130153</v>
      </c>
      <c r="B281" s="201" t="s">
        <v>296</v>
      </c>
      <c r="C281" s="198">
        <v>8200</v>
      </c>
    </row>
    <row r="282" s="182" customFormat="1" ht="19" customHeight="1" spans="1:3">
      <c r="A282" s="206">
        <v>21302</v>
      </c>
      <c r="B282" s="202" t="s">
        <v>298</v>
      </c>
      <c r="C282" s="198">
        <v>16410</v>
      </c>
    </row>
    <row r="283" s="182" customFormat="1" ht="19" customHeight="1" spans="1:3">
      <c r="A283" s="206" t="s">
        <v>452</v>
      </c>
      <c r="B283" s="201" t="s">
        <v>45</v>
      </c>
      <c r="C283" s="198">
        <v>30</v>
      </c>
    </row>
    <row r="284" s="182" customFormat="1" ht="19" customHeight="1" spans="1:3">
      <c r="A284" s="206">
        <v>2130205</v>
      </c>
      <c r="B284" s="201" t="s">
        <v>299</v>
      </c>
      <c r="C284" s="198">
        <v>300</v>
      </c>
    </row>
    <row r="285" s="182" customFormat="1" ht="19" customHeight="1" spans="1:3">
      <c r="A285" s="206">
        <v>2130207</v>
      </c>
      <c r="B285" s="201" t="s">
        <v>300</v>
      </c>
      <c r="C285" s="198">
        <v>100</v>
      </c>
    </row>
    <row r="286" s="182" customFormat="1" ht="19" customHeight="1" spans="1:3">
      <c r="A286" s="206">
        <v>2130209</v>
      </c>
      <c r="B286" s="201" t="s">
        <v>301</v>
      </c>
      <c r="C286" s="198">
        <v>4320</v>
      </c>
    </row>
    <row r="287" s="182" customFormat="1" ht="19" customHeight="1" spans="1:3">
      <c r="A287" s="206">
        <v>2130211</v>
      </c>
      <c r="B287" s="201" t="s">
        <v>302</v>
      </c>
      <c r="C287" s="198">
        <v>50</v>
      </c>
    </row>
    <row r="288" s="182" customFormat="1" ht="19" customHeight="1" spans="1:3">
      <c r="A288" s="206" t="s">
        <v>453</v>
      </c>
      <c r="B288" s="201" t="s">
        <v>303</v>
      </c>
      <c r="C288" s="198">
        <v>10</v>
      </c>
    </row>
    <row r="289" s="182" customFormat="1" ht="19" customHeight="1" spans="1:3">
      <c r="A289" s="206">
        <v>2130221</v>
      </c>
      <c r="B289" s="201" t="s">
        <v>304</v>
      </c>
      <c r="C289" s="198">
        <v>200</v>
      </c>
    </row>
    <row r="290" s="182" customFormat="1" ht="19" customHeight="1" spans="1:3">
      <c r="A290" s="206">
        <v>2130234</v>
      </c>
      <c r="B290" s="201" t="s">
        <v>305</v>
      </c>
      <c r="C290" s="198">
        <v>600</v>
      </c>
    </row>
    <row r="291" s="182" customFormat="1" ht="19" customHeight="1" spans="1:3">
      <c r="A291" s="206">
        <v>2130238</v>
      </c>
      <c r="B291" s="201" t="s">
        <v>306</v>
      </c>
      <c r="C291" s="198">
        <v>10800</v>
      </c>
    </row>
    <row r="292" s="182" customFormat="1" ht="19" customHeight="1" spans="1:3">
      <c r="A292" s="206">
        <v>21303</v>
      </c>
      <c r="B292" s="202" t="s">
        <v>308</v>
      </c>
      <c r="C292" s="198">
        <v>14550</v>
      </c>
    </row>
    <row r="293" s="182" customFormat="1" ht="19" customHeight="1" spans="1:3">
      <c r="A293" s="206">
        <v>2130301</v>
      </c>
      <c r="B293" s="201" t="s">
        <v>45</v>
      </c>
      <c r="C293" s="198">
        <v>300</v>
      </c>
    </row>
    <row r="294" s="182" customFormat="1" ht="19" customHeight="1" spans="1:3">
      <c r="A294" s="207" t="s">
        <v>454</v>
      </c>
      <c r="B294" s="199" t="s">
        <v>46</v>
      </c>
      <c r="C294" s="198">
        <v>300</v>
      </c>
    </row>
    <row r="295" s="182" customFormat="1" ht="19" customHeight="1" spans="1:3">
      <c r="A295" s="196">
        <v>2130304</v>
      </c>
      <c r="B295" s="199" t="s">
        <v>309</v>
      </c>
      <c r="C295" s="198">
        <v>1800</v>
      </c>
    </row>
    <row r="296" s="182" customFormat="1" ht="19" customHeight="1" spans="1:3">
      <c r="A296" s="196">
        <v>2130305</v>
      </c>
      <c r="B296" s="199" t="s">
        <v>310</v>
      </c>
      <c r="C296" s="198">
        <v>200</v>
      </c>
    </row>
    <row r="297" s="182" customFormat="1" ht="19" customHeight="1" spans="1:3">
      <c r="A297" s="196">
        <v>2130306</v>
      </c>
      <c r="B297" s="199" t="s">
        <v>311</v>
      </c>
      <c r="C297" s="198">
        <v>1500</v>
      </c>
    </row>
    <row r="298" s="182" customFormat="1" ht="19" customHeight="1" spans="1:3">
      <c r="A298" s="196">
        <v>2130311</v>
      </c>
      <c r="B298" s="199" t="s">
        <v>313</v>
      </c>
      <c r="C298" s="198">
        <v>160</v>
      </c>
    </row>
    <row r="299" s="182" customFormat="1" ht="19" customHeight="1" spans="1:3">
      <c r="A299" s="196">
        <v>2130314</v>
      </c>
      <c r="B299" s="199" t="s">
        <v>314</v>
      </c>
      <c r="C299" s="198">
        <v>1100</v>
      </c>
    </row>
    <row r="300" s="182" customFormat="1" ht="19" customHeight="1" spans="1:3">
      <c r="A300" s="196">
        <v>2130315</v>
      </c>
      <c r="B300" s="199" t="s">
        <v>315</v>
      </c>
      <c r="C300" s="198">
        <v>10</v>
      </c>
    </row>
    <row r="301" s="182" customFormat="1" ht="19" customHeight="1" spans="1:3">
      <c r="A301" s="196">
        <v>2130316</v>
      </c>
      <c r="B301" s="199" t="s">
        <v>316</v>
      </c>
      <c r="C301" s="198">
        <v>6900</v>
      </c>
    </row>
    <row r="302" s="182" customFormat="1" ht="19" customHeight="1" spans="1:3">
      <c r="A302" s="196">
        <v>2130319</v>
      </c>
      <c r="B302" s="199" t="s">
        <v>317</v>
      </c>
      <c r="C302" s="198">
        <v>2000</v>
      </c>
    </row>
    <row r="303" s="182" customFormat="1" ht="19" customHeight="1" spans="1:3">
      <c r="A303" s="196">
        <v>2130321</v>
      </c>
      <c r="B303" s="199" t="s">
        <v>318</v>
      </c>
      <c r="C303" s="198">
        <v>150</v>
      </c>
    </row>
    <row r="304" s="182" customFormat="1" ht="19" customHeight="1" spans="1:3">
      <c r="A304" s="196">
        <v>2130322</v>
      </c>
      <c r="B304" s="199" t="s">
        <v>319</v>
      </c>
      <c r="C304" s="198">
        <v>10</v>
      </c>
    </row>
    <row r="305" s="182" customFormat="1" ht="19" customHeight="1" spans="1:3">
      <c r="A305" s="196">
        <v>2130335</v>
      </c>
      <c r="B305" s="199" t="s">
        <v>320</v>
      </c>
      <c r="C305" s="198">
        <v>120</v>
      </c>
    </row>
    <row r="306" s="182" customFormat="1" ht="19" customHeight="1" spans="1:3">
      <c r="A306" s="196">
        <v>21305</v>
      </c>
      <c r="B306" s="197" t="s">
        <v>322</v>
      </c>
      <c r="C306" s="198">
        <v>34260</v>
      </c>
    </row>
    <row r="307" s="182" customFormat="1" ht="19" customHeight="1" spans="1:3">
      <c r="A307" s="196">
        <v>2130504</v>
      </c>
      <c r="B307" s="199" t="s">
        <v>323</v>
      </c>
      <c r="C307" s="198">
        <v>11300</v>
      </c>
    </row>
    <row r="308" s="182" customFormat="1" ht="19" customHeight="1" spans="1:3">
      <c r="A308" s="196">
        <v>2130505</v>
      </c>
      <c r="B308" s="199" t="s">
        <v>324</v>
      </c>
      <c r="C308" s="198">
        <v>22960</v>
      </c>
    </row>
    <row r="309" s="182" customFormat="1" ht="19" customHeight="1" spans="1:3">
      <c r="A309" s="196">
        <v>21307</v>
      </c>
      <c r="B309" s="197" t="s">
        <v>326</v>
      </c>
      <c r="C309" s="198">
        <v>23860</v>
      </c>
    </row>
    <row r="310" s="182" customFormat="1" ht="19" customHeight="1" spans="1:3">
      <c r="A310" s="196">
        <v>2130701</v>
      </c>
      <c r="B310" s="199" t="s">
        <v>327</v>
      </c>
      <c r="C310" s="198">
        <v>3360</v>
      </c>
    </row>
    <row r="311" s="182" customFormat="1" ht="19" customHeight="1" spans="1:3">
      <c r="A311" s="196">
        <v>2130705</v>
      </c>
      <c r="B311" s="199" t="s">
        <v>328</v>
      </c>
      <c r="C311" s="198">
        <v>20500</v>
      </c>
    </row>
    <row r="312" s="182" customFormat="1" ht="19" customHeight="1" spans="1:3">
      <c r="A312" s="196">
        <v>21308</v>
      </c>
      <c r="B312" s="197" t="s">
        <v>330</v>
      </c>
      <c r="C312" s="198">
        <v>870</v>
      </c>
    </row>
    <row r="313" s="182" customFormat="1" ht="19" customHeight="1" spans="1:3">
      <c r="A313" s="196">
        <v>2130803</v>
      </c>
      <c r="B313" s="199" t="s">
        <v>331</v>
      </c>
      <c r="C313" s="198">
        <v>870</v>
      </c>
    </row>
    <row r="314" s="182" customFormat="1" ht="19" customHeight="1" spans="1:3">
      <c r="A314" s="196">
        <v>214</v>
      </c>
      <c r="B314" s="197" t="s">
        <v>334</v>
      </c>
      <c r="C314" s="198">
        <v>10500</v>
      </c>
    </row>
    <row r="315" s="182" customFormat="1" ht="19" customHeight="1" spans="1:3">
      <c r="A315" s="196">
        <v>21401</v>
      </c>
      <c r="B315" s="197" t="s">
        <v>335</v>
      </c>
      <c r="C315" s="198">
        <v>9000</v>
      </c>
    </row>
    <row r="316" s="182" customFormat="1" ht="19" customHeight="1" spans="1:3">
      <c r="A316" s="206">
        <v>2140101</v>
      </c>
      <c r="B316" s="201" t="s">
        <v>45</v>
      </c>
      <c r="C316" s="198">
        <v>1600</v>
      </c>
    </row>
    <row r="317" s="182" customFormat="1" ht="19" customHeight="1" spans="1:3">
      <c r="A317" s="206" t="s">
        <v>455</v>
      </c>
      <c r="B317" s="201" t="s">
        <v>336</v>
      </c>
      <c r="C317" s="198">
        <v>1000</v>
      </c>
    </row>
    <row r="318" s="182" customFormat="1" ht="19" customHeight="1" spans="1:3">
      <c r="A318" s="206">
        <v>2140104</v>
      </c>
      <c r="B318" s="201" t="s">
        <v>337</v>
      </c>
      <c r="C318" s="198">
        <v>2600</v>
      </c>
    </row>
    <row r="319" s="182" customFormat="1" ht="19" customHeight="1" spans="1:3">
      <c r="A319" s="206">
        <v>2140106</v>
      </c>
      <c r="B319" s="201" t="s">
        <v>338</v>
      </c>
      <c r="C319" s="198">
        <v>3500</v>
      </c>
    </row>
    <row r="320" s="182" customFormat="1" ht="19" customHeight="1" spans="1:3">
      <c r="A320" s="206">
        <v>2140109</v>
      </c>
      <c r="B320" s="201" t="s">
        <v>339</v>
      </c>
      <c r="C320" s="198">
        <v>20</v>
      </c>
    </row>
    <row r="321" s="182" customFormat="1" ht="19" customHeight="1" spans="1:3">
      <c r="A321" s="206">
        <v>2140110</v>
      </c>
      <c r="B321" s="201" t="s">
        <v>340</v>
      </c>
      <c r="C321" s="198">
        <v>100</v>
      </c>
    </row>
    <row r="322" s="182" customFormat="1" ht="19" customHeight="1" spans="1:3">
      <c r="A322" s="206">
        <v>2140112</v>
      </c>
      <c r="B322" s="201" t="s">
        <v>341</v>
      </c>
      <c r="C322" s="198">
        <v>180</v>
      </c>
    </row>
    <row r="323" s="182" customFormat="1" ht="19" customHeight="1" spans="1:3">
      <c r="A323" s="206">
        <v>21499</v>
      </c>
      <c r="B323" s="202" t="s">
        <v>343</v>
      </c>
      <c r="C323" s="198">
        <v>1500</v>
      </c>
    </row>
    <row r="324" s="182" customFormat="1" ht="19" customHeight="1" spans="1:3">
      <c r="A324" s="206">
        <v>2149901</v>
      </c>
      <c r="B324" s="201" t="s">
        <v>344</v>
      </c>
      <c r="C324" s="198">
        <v>1500</v>
      </c>
    </row>
    <row r="325" s="182" customFormat="1" ht="19" customHeight="1" spans="1:3">
      <c r="A325" s="206">
        <v>215</v>
      </c>
      <c r="B325" s="202" t="s">
        <v>346</v>
      </c>
      <c r="C325" s="198">
        <v>12600</v>
      </c>
    </row>
    <row r="326" s="182" customFormat="1" ht="19" customHeight="1" spans="1:3">
      <c r="A326" s="206">
        <v>21501</v>
      </c>
      <c r="B326" s="202" t="s">
        <v>347</v>
      </c>
      <c r="C326" s="198">
        <v>10100</v>
      </c>
    </row>
    <row r="327" s="182" customFormat="1" ht="19" customHeight="1" spans="1:3">
      <c r="A327" s="206">
        <v>2150102</v>
      </c>
      <c r="B327" s="201" t="s">
        <v>46</v>
      </c>
      <c r="C327" s="198">
        <v>1500</v>
      </c>
    </row>
    <row r="328" s="182" customFormat="1" ht="19" customHeight="1" spans="1:3">
      <c r="A328" s="206">
        <v>2150104</v>
      </c>
      <c r="B328" s="201" t="s">
        <v>348</v>
      </c>
      <c r="C328" s="198">
        <v>8600</v>
      </c>
    </row>
    <row r="329" s="182" customFormat="1" ht="19" customHeight="1" spans="1:3">
      <c r="A329" s="206">
        <v>21505</v>
      </c>
      <c r="B329" s="202" t="s">
        <v>350</v>
      </c>
      <c r="C329" s="198">
        <v>1000</v>
      </c>
    </row>
    <row r="330" s="182" customFormat="1" ht="19" customHeight="1" spans="1:3">
      <c r="A330" s="206">
        <v>2150517</v>
      </c>
      <c r="B330" s="201" t="s">
        <v>351</v>
      </c>
      <c r="C330" s="198">
        <v>1000</v>
      </c>
    </row>
    <row r="331" s="182" customFormat="1" ht="19" customHeight="1" spans="1:3">
      <c r="A331" s="206">
        <v>21508</v>
      </c>
      <c r="B331" s="202" t="s">
        <v>353</v>
      </c>
      <c r="C331" s="198">
        <v>1500</v>
      </c>
    </row>
    <row r="332" s="182" customFormat="1" ht="19" customHeight="1" spans="1:3">
      <c r="A332" s="206">
        <v>2150805</v>
      </c>
      <c r="B332" s="201" t="s">
        <v>354</v>
      </c>
      <c r="C332" s="198">
        <v>1500</v>
      </c>
    </row>
    <row r="333" s="182" customFormat="1" ht="19" customHeight="1" spans="1:3">
      <c r="A333" s="206">
        <v>216</v>
      </c>
      <c r="B333" s="202" t="s">
        <v>358</v>
      </c>
      <c r="C333" s="198">
        <v>800</v>
      </c>
    </row>
    <row r="334" s="182" customFormat="1" ht="19" customHeight="1" spans="1:3">
      <c r="A334" s="206">
        <v>21602</v>
      </c>
      <c r="B334" s="202" t="s">
        <v>359</v>
      </c>
      <c r="C334" s="198">
        <v>560</v>
      </c>
    </row>
    <row r="335" s="182" customFormat="1" ht="19" customHeight="1" spans="1:3">
      <c r="A335" s="206">
        <v>2160201</v>
      </c>
      <c r="B335" s="201" t="s">
        <v>45</v>
      </c>
      <c r="C335" s="198">
        <v>260</v>
      </c>
    </row>
    <row r="336" s="182" customFormat="1" ht="19" customHeight="1" spans="1:3">
      <c r="A336" s="206">
        <v>2160299</v>
      </c>
      <c r="B336" s="201" t="s">
        <v>360</v>
      </c>
      <c r="C336" s="198">
        <v>300</v>
      </c>
    </row>
    <row r="337" s="182" customFormat="1" ht="19" customHeight="1" spans="1:3">
      <c r="A337" s="206">
        <v>21699</v>
      </c>
      <c r="B337" s="202" t="s">
        <v>363</v>
      </c>
      <c r="C337" s="198">
        <v>240</v>
      </c>
    </row>
    <row r="338" s="182" customFormat="1" ht="19" customHeight="1" spans="1:3">
      <c r="A338" s="206" t="s">
        <v>456</v>
      </c>
      <c r="B338" s="201" t="s">
        <v>364</v>
      </c>
      <c r="C338" s="198">
        <v>240</v>
      </c>
    </row>
    <row r="339" s="182" customFormat="1" ht="19" customHeight="1" spans="1:3">
      <c r="A339" s="196">
        <v>220</v>
      </c>
      <c r="B339" s="197" t="s">
        <v>365</v>
      </c>
      <c r="C339" s="198">
        <v>10300</v>
      </c>
    </row>
    <row r="340" s="182" customFormat="1" ht="19" customHeight="1" spans="1:3">
      <c r="A340" s="196">
        <v>22001</v>
      </c>
      <c r="B340" s="197" t="s">
        <v>366</v>
      </c>
      <c r="C340" s="198">
        <v>9700</v>
      </c>
    </row>
    <row r="341" s="182" customFormat="1" ht="19" customHeight="1" spans="1:3">
      <c r="A341" s="196">
        <v>2200101</v>
      </c>
      <c r="B341" s="199" t="s">
        <v>45</v>
      </c>
      <c r="C341" s="198">
        <v>1800</v>
      </c>
    </row>
    <row r="342" s="182" customFormat="1" ht="19" customHeight="1" spans="1:3">
      <c r="A342" s="196">
        <v>2200104</v>
      </c>
      <c r="B342" s="199" t="s">
        <v>367</v>
      </c>
      <c r="C342" s="198">
        <v>240</v>
      </c>
    </row>
    <row r="343" s="182" customFormat="1" ht="19" customHeight="1" spans="1:3">
      <c r="A343" s="196">
        <v>2200106</v>
      </c>
      <c r="B343" s="199" t="s">
        <v>368</v>
      </c>
      <c r="C343" s="198">
        <v>1800</v>
      </c>
    </row>
    <row r="344" s="182" customFormat="1" ht="19" customHeight="1" spans="1:3">
      <c r="A344" s="196">
        <v>2200109</v>
      </c>
      <c r="B344" s="199" t="s">
        <v>369</v>
      </c>
      <c r="C344" s="198">
        <v>1150</v>
      </c>
    </row>
    <row r="345" s="182" customFormat="1" ht="19" customHeight="1" spans="1:3">
      <c r="A345" s="196">
        <v>2200112</v>
      </c>
      <c r="B345" s="199" t="s">
        <v>457</v>
      </c>
      <c r="C345" s="198">
        <v>3000</v>
      </c>
    </row>
    <row r="346" s="182" customFormat="1" ht="19" customHeight="1" spans="1:3">
      <c r="A346" s="196" t="s">
        <v>458</v>
      </c>
      <c r="B346" s="199" t="s">
        <v>371</v>
      </c>
      <c r="C346" s="198">
        <v>10</v>
      </c>
    </row>
    <row r="347" s="182" customFormat="1" ht="19" customHeight="1" spans="1:3">
      <c r="A347" s="196">
        <v>2200150</v>
      </c>
      <c r="B347" s="199" t="s">
        <v>53</v>
      </c>
      <c r="C347" s="198">
        <v>1700</v>
      </c>
    </row>
    <row r="348" s="182" customFormat="1" ht="19" customHeight="1" spans="1:3">
      <c r="A348" s="196">
        <v>22005</v>
      </c>
      <c r="B348" s="197" t="s">
        <v>374</v>
      </c>
      <c r="C348" s="198">
        <v>600</v>
      </c>
    </row>
    <row r="349" s="182" customFormat="1" ht="19" customHeight="1" spans="1:3">
      <c r="A349" s="196">
        <v>2200504</v>
      </c>
      <c r="B349" s="199" t="s">
        <v>375</v>
      </c>
      <c r="C349" s="198">
        <v>10</v>
      </c>
    </row>
    <row r="350" s="182" customFormat="1" ht="19" customHeight="1" spans="1:3">
      <c r="A350" s="196">
        <v>2200509</v>
      </c>
      <c r="B350" s="199" t="s">
        <v>376</v>
      </c>
      <c r="C350" s="198">
        <v>590</v>
      </c>
    </row>
    <row r="351" s="182" customFormat="1" ht="19" customHeight="1" spans="1:3">
      <c r="A351" s="196">
        <v>221</v>
      </c>
      <c r="B351" s="197" t="s">
        <v>377</v>
      </c>
      <c r="C351" s="198">
        <v>37700</v>
      </c>
    </row>
    <row r="352" s="182" customFormat="1" ht="19" customHeight="1" spans="1:3">
      <c r="A352" s="196">
        <v>22101</v>
      </c>
      <c r="B352" s="197" t="s">
        <v>378</v>
      </c>
      <c r="C352" s="198">
        <v>15000</v>
      </c>
    </row>
    <row r="353" s="182" customFormat="1" ht="19" customHeight="1" spans="1:3">
      <c r="A353" s="196">
        <v>2210103</v>
      </c>
      <c r="B353" s="199" t="s">
        <v>379</v>
      </c>
      <c r="C353" s="198">
        <v>1500</v>
      </c>
    </row>
    <row r="354" s="182" customFormat="1" ht="19" customHeight="1" spans="1:3">
      <c r="A354" s="196">
        <v>2210105</v>
      </c>
      <c r="B354" s="199" t="s">
        <v>380</v>
      </c>
      <c r="C354" s="198">
        <v>3000</v>
      </c>
    </row>
    <row r="355" s="182" customFormat="1" ht="19" customHeight="1" spans="1:3">
      <c r="A355" s="196">
        <v>2210108</v>
      </c>
      <c r="B355" s="199" t="s">
        <v>381</v>
      </c>
      <c r="C355" s="198">
        <v>8700</v>
      </c>
    </row>
    <row r="356" s="182" customFormat="1" ht="19" customHeight="1" spans="1:3">
      <c r="A356" s="196" t="s">
        <v>459</v>
      </c>
      <c r="B356" s="199" t="s">
        <v>460</v>
      </c>
      <c r="C356" s="198">
        <v>1800</v>
      </c>
    </row>
    <row r="357" s="182" customFormat="1" ht="19" customHeight="1" spans="1:3">
      <c r="A357" s="196">
        <v>22102</v>
      </c>
      <c r="B357" s="197" t="s">
        <v>384</v>
      </c>
      <c r="C357" s="198">
        <v>22700</v>
      </c>
    </row>
    <row r="358" s="182" customFormat="1" ht="19" customHeight="1" spans="1:3">
      <c r="A358" s="196">
        <v>2210201</v>
      </c>
      <c r="B358" s="199" t="s">
        <v>385</v>
      </c>
      <c r="C358" s="198">
        <v>10000</v>
      </c>
    </row>
    <row r="359" s="182" customFormat="1" ht="19" customHeight="1" spans="1:3">
      <c r="A359" s="196">
        <v>2210203</v>
      </c>
      <c r="B359" s="199" t="s">
        <v>386</v>
      </c>
      <c r="C359" s="198">
        <v>12700</v>
      </c>
    </row>
    <row r="360" s="182" customFormat="1" ht="19" customHeight="1" spans="1:3">
      <c r="A360" s="206">
        <v>222</v>
      </c>
      <c r="B360" s="202" t="s">
        <v>387</v>
      </c>
      <c r="C360" s="198">
        <v>2500</v>
      </c>
    </row>
    <row r="361" s="182" customFormat="1" ht="19" customHeight="1" spans="1:3">
      <c r="A361" s="206">
        <v>22201</v>
      </c>
      <c r="B361" s="202" t="s">
        <v>388</v>
      </c>
      <c r="C361" s="198">
        <v>2402</v>
      </c>
    </row>
    <row r="362" s="182" customFormat="1" ht="19" customHeight="1" spans="1:3">
      <c r="A362" s="206">
        <v>2220115</v>
      </c>
      <c r="B362" s="201" t="s">
        <v>389</v>
      </c>
      <c r="C362" s="198">
        <v>1202</v>
      </c>
    </row>
    <row r="363" s="182" customFormat="1" ht="19" customHeight="1" spans="1:3">
      <c r="A363" s="206">
        <v>2220199</v>
      </c>
      <c r="B363" s="201" t="s">
        <v>390</v>
      </c>
      <c r="C363" s="198">
        <v>1200</v>
      </c>
    </row>
    <row r="364" s="182" customFormat="1" ht="19" customHeight="1" spans="1:3">
      <c r="A364" s="206">
        <v>22205</v>
      </c>
      <c r="B364" s="202" t="s">
        <v>391</v>
      </c>
      <c r="C364" s="198">
        <v>98</v>
      </c>
    </row>
    <row r="365" s="182" customFormat="1" ht="19" customHeight="1" spans="1:3">
      <c r="A365" s="206">
        <v>2220504</v>
      </c>
      <c r="B365" s="201" t="s">
        <v>392</v>
      </c>
      <c r="C365" s="198">
        <v>98</v>
      </c>
    </row>
    <row r="366" s="182" customFormat="1" ht="19" customHeight="1" spans="1:3">
      <c r="A366" s="206">
        <v>224</v>
      </c>
      <c r="B366" s="202" t="s">
        <v>393</v>
      </c>
      <c r="C366" s="198">
        <v>5800</v>
      </c>
    </row>
    <row r="367" s="182" customFormat="1" ht="19" customHeight="1" spans="1:3">
      <c r="A367" s="206">
        <v>22401</v>
      </c>
      <c r="B367" s="202" t="s">
        <v>394</v>
      </c>
      <c r="C367" s="198">
        <v>1810</v>
      </c>
    </row>
    <row r="368" s="182" customFormat="1" ht="19" customHeight="1" spans="1:3">
      <c r="A368" s="206">
        <v>2240101</v>
      </c>
      <c r="B368" s="201" t="s">
        <v>45</v>
      </c>
      <c r="C368" s="198">
        <v>1100</v>
      </c>
    </row>
    <row r="369" s="182" customFormat="1" ht="19" customHeight="1" spans="1:3">
      <c r="A369" s="206">
        <v>2240102</v>
      </c>
      <c r="B369" s="201" t="s">
        <v>46</v>
      </c>
      <c r="C369" s="198">
        <v>150</v>
      </c>
    </row>
    <row r="370" s="182" customFormat="1" ht="19" customHeight="1" spans="1:3">
      <c r="A370" s="206">
        <v>2240106</v>
      </c>
      <c r="B370" s="201" t="s">
        <v>395</v>
      </c>
      <c r="C370" s="198">
        <v>560</v>
      </c>
    </row>
    <row r="371" s="182" customFormat="1" ht="19" customHeight="1" spans="1:3">
      <c r="A371" s="206">
        <v>22402</v>
      </c>
      <c r="B371" s="202" t="s">
        <v>396</v>
      </c>
      <c r="C371" s="198">
        <v>1160</v>
      </c>
    </row>
    <row r="372" s="182" customFormat="1" ht="19" customHeight="1" spans="1:3">
      <c r="A372" s="206">
        <v>2240201</v>
      </c>
      <c r="B372" s="201" t="s">
        <v>45</v>
      </c>
      <c r="C372" s="198">
        <v>860</v>
      </c>
    </row>
    <row r="373" s="182" customFormat="1" ht="19" customHeight="1" spans="1:3">
      <c r="A373" s="206">
        <v>2240204</v>
      </c>
      <c r="B373" s="201" t="s">
        <v>397</v>
      </c>
      <c r="C373" s="198">
        <v>300</v>
      </c>
    </row>
    <row r="374" s="182" customFormat="1" ht="19" customHeight="1" spans="1:3">
      <c r="A374" s="206">
        <v>22406</v>
      </c>
      <c r="B374" s="202" t="s">
        <v>398</v>
      </c>
      <c r="C374" s="198">
        <v>2547</v>
      </c>
    </row>
    <row r="375" s="182" customFormat="1" ht="19" customHeight="1" spans="1:3">
      <c r="A375" s="206">
        <v>2240601</v>
      </c>
      <c r="B375" s="201" t="s">
        <v>399</v>
      </c>
      <c r="C375" s="198">
        <v>2217</v>
      </c>
    </row>
    <row r="376" s="182" customFormat="1" ht="19" customHeight="1" spans="1:3">
      <c r="A376" s="206" t="s">
        <v>461</v>
      </c>
      <c r="B376" s="201" t="s">
        <v>400</v>
      </c>
      <c r="C376" s="198">
        <v>330</v>
      </c>
    </row>
    <row r="377" s="182" customFormat="1" ht="19" customHeight="1" spans="1:3">
      <c r="A377" s="206">
        <v>22407</v>
      </c>
      <c r="B377" s="202" t="s">
        <v>401</v>
      </c>
      <c r="C377" s="198">
        <v>810</v>
      </c>
    </row>
    <row r="378" s="182" customFormat="1" ht="19" customHeight="1" spans="1:3">
      <c r="A378" s="206">
        <v>2240703</v>
      </c>
      <c r="B378" s="201" t="s">
        <v>402</v>
      </c>
      <c r="C378" s="198">
        <v>283</v>
      </c>
    </row>
    <row r="379" s="182" customFormat="1" ht="19" customHeight="1" spans="1:3">
      <c r="A379" s="206" t="s">
        <v>462</v>
      </c>
      <c r="B379" s="202" t="s">
        <v>463</v>
      </c>
      <c r="C379" s="198">
        <v>15000</v>
      </c>
    </row>
    <row r="380" s="182" customFormat="1" ht="19" customHeight="1" spans="1:3">
      <c r="A380" s="208" t="s">
        <v>462</v>
      </c>
      <c r="B380" s="209" t="s">
        <v>464</v>
      </c>
      <c r="C380" s="210">
        <v>15000</v>
      </c>
    </row>
    <row r="381" s="182" customFormat="1" ht="19" customHeight="1" spans="1:3">
      <c r="A381" s="196">
        <v>229</v>
      </c>
      <c r="B381" s="197" t="s">
        <v>465</v>
      </c>
      <c r="C381" s="198">
        <v>15000</v>
      </c>
    </row>
    <row r="382" s="182" customFormat="1" ht="19" customHeight="1" spans="1:3">
      <c r="A382" s="196">
        <v>22999</v>
      </c>
      <c r="B382" s="197" t="s">
        <v>466</v>
      </c>
      <c r="C382" s="210">
        <v>15000</v>
      </c>
    </row>
    <row r="383" s="182" customFormat="1" ht="19" customHeight="1" spans="1:3">
      <c r="A383" s="196">
        <v>2299999</v>
      </c>
      <c r="B383" s="199" t="s">
        <v>467</v>
      </c>
      <c r="C383" s="198">
        <v>15000</v>
      </c>
    </row>
    <row r="384" s="182" customFormat="1" ht="19" customHeight="1" spans="1:3">
      <c r="A384" s="211">
        <v>232</v>
      </c>
      <c r="B384" s="212" t="s">
        <v>404</v>
      </c>
      <c r="C384" s="213">
        <v>54000</v>
      </c>
    </row>
    <row r="385" s="182" customFormat="1" ht="19" customHeight="1" spans="1:3">
      <c r="A385" s="206">
        <v>23203</v>
      </c>
      <c r="B385" s="202" t="s">
        <v>405</v>
      </c>
      <c r="C385" s="198">
        <v>54000</v>
      </c>
    </row>
    <row r="386" s="182" customFormat="1" ht="19" customHeight="1" spans="1:3">
      <c r="A386" s="206">
        <v>2320301</v>
      </c>
      <c r="B386" s="201" t="s">
        <v>406</v>
      </c>
      <c r="C386" s="198">
        <v>54000</v>
      </c>
    </row>
    <row r="387" s="182" customFormat="1" ht="19" customHeight="1" spans="1:3">
      <c r="A387" s="206">
        <v>233</v>
      </c>
      <c r="B387" s="202" t="s">
        <v>407</v>
      </c>
      <c r="C387" s="198">
        <v>260</v>
      </c>
    </row>
    <row r="388" s="182" customFormat="1" ht="19" customHeight="1" spans="1:3">
      <c r="A388" s="206">
        <v>23303</v>
      </c>
      <c r="B388" s="202" t="s">
        <v>408</v>
      </c>
      <c r="C388" s="198">
        <v>260</v>
      </c>
    </row>
    <row r="389" s="182" customFormat="1" ht="19" customHeight="1" spans="1:3">
      <c r="A389" s="206">
        <v>2330301</v>
      </c>
      <c r="B389" s="201" t="s">
        <v>409</v>
      </c>
      <c r="C389" s="198">
        <v>260</v>
      </c>
    </row>
  </sheetData>
  <mergeCells count="2">
    <mergeCell ref="A2:C2"/>
    <mergeCell ref="A5:B5"/>
  </mergeCells>
  <dataValidations count="1">
    <dataValidation type="decimal" operator="between" allowBlank="1" showInputMessage="1" showErrorMessage="1" sqref="C6:C51 C53:C54 C56:C123 C126:C345 C348:C389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Zeros="0" workbookViewId="0">
      <selection activeCell="G5" sqref="G5"/>
    </sheetView>
  </sheetViews>
  <sheetFormatPr defaultColWidth="9" defaultRowHeight="15" outlineLevelCol="6"/>
  <cols>
    <col min="1" max="1" width="19.125" style="158" customWidth="1"/>
    <col min="2" max="3" width="23" style="158" customWidth="1"/>
    <col min="4" max="4" width="17.5" style="158" customWidth="1"/>
    <col min="5" max="5" width="14.625" style="158" customWidth="1"/>
    <col min="6" max="6" width="12.625" style="158" customWidth="1"/>
    <col min="7" max="16384" width="9" style="158"/>
  </cols>
  <sheetData>
    <row r="1" spans="1:1">
      <c r="A1" s="158" t="s">
        <v>468</v>
      </c>
    </row>
    <row r="2" ht="34.5" customHeight="1" spans="1:6">
      <c r="A2" s="159" t="s">
        <v>469</v>
      </c>
      <c r="B2" s="160"/>
      <c r="C2" s="160"/>
      <c r="D2" s="160"/>
      <c r="E2" s="160"/>
      <c r="F2" s="160"/>
    </row>
    <row r="3" spans="1:6">
      <c r="A3" s="158" t="s">
        <v>470</v>
      </c>
      <c r="F3" s="158" t="s">
        <v>471</v>
      </c>
    </row>
    <row r="4" s="156" customFormat="1" ht="18.6" customHeight="1" spans="1:7">
      <c r="A4" s="161" t="s">
        <v>472</v>
      </c>
      <c r="B4" s="162" t="s">
        <v>473</v>
      </c>
      <c r="C4" s="163" t="s">
        <v>474</v>
      </c>
      <c r="D4" s="164"/>
      <c r="E4" s="164"/>
      <c r="F4" s="165" t="s">
        <v>475</v>
      </c>
      <c r="G4" s="166"/>
    </row>
    <row r="5" s="157" customFormat="1" ht="19" customHeight="1" spans="1:6">
      <c r="A5" s="167"/>
      <c r="B5" s="162"/>
      <c r="C5" s="168" t="s">
        <v>476</v>
      </c>
      <c r="D5" s="168" t="s">
        <v>477</v>
      </c>
      <c r="E5" s="168" t="s">
        <v>478</v>
      </c>
      <c r="F5" s="165"/>
    </row>
    <row r="6" s="157" customFormat="1" ht="22" customHeight="1" spans="1:6">
      <c r="A6" s="162" t="s">
        <v>479</v>
      </c>
      <c r="B6" s="169"/>
      <c r="C6" s="170">
        <f t="shared" ref="C6:C29" si="0">+D6+E6</f>
        <v>830000</v>
      </c>
      <c r="D6" s="170">
        <f>+D7+D12+D23+D28+D32+D35+D37+D41+D47+D49+D55</f>
        <v>560667</v>
      </c>
      <c r="E6" s="170">
        <f>+E7+E12+E23+E28+E32+E35+E37+E41+E47+E49+E53+E55</f>
        <v>269333</v>
      </c>
      <c r="F6" s="171"/>
    </row>
    <row r="7" s="157" customFormat="1" ht="22" customHeight="1" spans="1:6">
      <c r="A7" s="172">
        <v>501</v>
      </c>
      <c r="B7" s="173" t="s">
        <v>480</v>
      </c>
      <c r="C7" s="174">
        <f t="shared" si="0"/>
        <v>119430</v>
      </c>
      <c r="D7" s="174">
        <f>+SUM(D8:D11)</f>
        <v>119430</v>
      </c>
      <c r="E7" s="174">
        <f>+SUM(E8:E11)</f>
        <v>0</v>
      </c>
      <c r="F7" s="175"/>
    </row>
    <row r="8" s="157" customFormat="1" ht="22" customHeight="1" spans="1:6">
      <c r="A8" s="176" t="s">
        <v>481</v>
      </c>
      <c r="B8" s="177" t="s">
        <v>482</v>
      </c>
      <c r="C8" s="178">
        <f>D8+E8</f>
        <v>52410</v>
      </c>
      <c r="D8" s="178">
        <v>52410</v>
      </c>
      <c r="E8" s="178"/>
      <c r="F8" s="175"/>
    </row>
    <row r="9" s="157" customFormat="1" ht="22" customHeight="1" spans="1:6">
      <c r="A9" s="176" t="s">
        <v>483</v>
      </c>
      <c r="B9" s="177" t="s">
        <v>484</v>
      </c>
      <c r="C9" s="178">
        <f t="shared" si="0"/>
        <v>17720</v>
      </c>
      <c r="D9" s="178">
        <v>17720</v>
      </c>
      <c r="E9" s="178"/>
      <c r="F9" s="175"/>
    </row>
    <row r="10" s="157" customFormat="1" ht="22" customHeight="1" spans="1:6">
      <c r="A10" s="176" t="s">
        <v>485</v>
      </c>
      <c r="B10" s="177" t="s">
        <v>486</v>
      </c>
      <c r="C10" s="178">
        <f t="shared" si="0"/>
        <v>9900</v>
      </c>
      <c r="D10" s="178">
        <v>9900</v>
      </c>
      <c r="E10" s="178"/>
      <c r="F10" s="175"/>
    </row>
    <row r="11" s="157" customFormat="1" ht="22" customHeight="1" spans="1:6">
      <c r="A11" s="176" t="s">
        <v>487</v>
      </c>
      <c r="B11" s="177" t="s">
        <v>488</v>
      </c>
      <c r="C11" s="178">
        <f t="shared" si="0"/>
        <v>39400</v>
      </c>
      <c r="D11" s="178">
        <v>39400</v>
      </c>
      <c r="E11" s="178"/>
      <c r="F11" s="175"/>
    </row>
    <row r="12" s="157" customFormat="1" ht="22" customHeight="1" spans="1:6">
      <c r="A12" s="172">
        <v>502</v>
      </c>
      <c r="B12" s="173" t="s">
        <v>489</v>
      </c>
      <c r="C12" s="174">
        <f t="shared" si="0"/>
        <v>62373</v>
      </c>
      <c r="D12" s="174">
        <f>+SUM(D13:D22)</f>
        <v>62373</v>
      </c>
      <c r="E12" s="174">
        <f>+SUM(E13:E22)</f>
        <v>0</v>
      </c>
      <c r="F12" s="175"/>
    </row>
    <row r="13" s="157" customFormat="1" ht="22" customHeight="1" spans="1:6">
      <c r="A13" s="176" t="s">
        <v>490</v>
      </c>
      <c r="B13" s="177" t="s">
        <v>491</v>
      </c>
      <c r="C13" s="178">
        <f t="shared" si="0"/>
        <v>32950</v>
      </c>
      <c r="D13" s="178">
        <v>32950</v>
      </c>
      <c r="E13" s="178"/>
      <c r="F13" s="175"/>
    </row>
    <row r="14" s="157" customFormat="1" ht="22" customHeight="1" spans="1:6">
      <c r="A14" s="176" t="s">
        <v>492</v>
      </c>
      <c r="B14" s="177" t="s">
        <v>493</v>
      </c>
      <c r="C14" s="178">
        <f t="shared" si="0"/>
        <v>375</v>
      </c>
      <c r="D14" s="178">
        <v>375</v>
      </c>
      <c r="E14" s="178"/>
      <c r="F14" s="175"/>
    </row>
    <row r="15" s="157" customFormat="1" ht="22" customHeight="1" spans="1:6">
      <c r="A15" s="176" t="s">
        <v>494</v>
      </c>
      <c r="B15" s="177" t="s">
        <v>495</v>
      </c>
      <c r="C15" s="178">
        <f t="shared" si="0"/>
        <v>625</v>
      </c>
      <c r="D15" s="178">
        <v>625</v>
      </c>
      <c r="E15" s="178"/>
      <c r="F15" s="175"/>
    </row>
    <row r="16" s="157" customFormat="1" ht="22" customHeight="1" spans="1:6">
      <c r="A16" s="176" t="s">
        <v>496</v>
      </c>
      <c r="B16" s="177" t="s">
        <v>497</v>
      </c>
      <c r="C16" s="178">
        <f t="shared" si="0"/>
        <v>1250</v>
      </c>
      <c r="D16" s="178">
        <v>1250</v>
      </c>
      <c r="E16" s="178"/>
      <c r="F16" s="175"/>
    </row>
    <row r="17" s="157" customFormat="1" ht="22" customHeight="1" spans="1:6">
      <c r="A17" s="176" t="s">
        <v>498</v>
      </c>
      <c r="B17" s="177" t="s">
        <v>499</v>
      </c>
      <c r="C17" s="178">
        <f t="shared" si="0"/>
        <v>13610</v>
      </c>
      <c r="D17" s="178">
        <v>13610</v>
      </c>
      <c r="E17" s="178"/>
      <c r="F17" s="175"/>
    </row>
    <row r="18" s="157" customFormat="1" ht="22" customHeight="1" spans="1:6">
      <c r="A18" s="176" t="s">
        <v>500</v>
      </c>
      <c r="B18" s="177" t="s">
        <v>501</v>
      </c>
      <c r="C18" s="178">
        <f t="shared" si="0"/>
        <v>1040</v>
      </c>
      <c r="D18" s="178">
        <v>1040</v>
      </c>
      <c r="E18" s="178"/>
      <c r="F18" s="175"/>
    </row>
    <row r="19" s="157" customFormat="1" ht="22" customHeight="1" spans="1:6">
      <c r="A19" s="176" t="s">
        <v>502</v>
      </c>
      <c r="B19" s="177" t="s">
        <v>503</v>
      </c>
      <c r="C19" s="178">
        <f t="shared" si="0"/>
        <v>0</v>
      </c>
      <c r="D19" s="178">
        <v>0</v>
      </c>
      <c r="E19" s="178"/>
      <c r="F19" s="175"/>
    </row>
    <row r="20" s="157" customFormat="1" ht="22" customHeight="1" spans="1:6">
      <c r="A20" s="176" t="s">
        <v>504</v>
      </c>
      <c r="B20" s="177" t="s">
        <v>505</v>
      </c>
      <c r="C20" s="178">
        <f t="shared" si="0"/>
        <v>1205</v>
      </c>
      <c r="D20" s="178">
        <v>1205</v>
      </c>
      <c r="E20" s="178"/>
      <c r="F20" s="175"/>
    </row>
    <row r="21" s="157" customFormat="1" ht="22" customHeight="1" spans="1:6">
      <c r="A21" s="179" t="s">
        <v>506</v>
      </c>
      <c r="B21" s="177" t="s">
        <v>507</v>
      </c>
      <c r="C21" s="178">
        <f t="shared" si="0"/>
        <v>3628</v>
      </c>
      <c r="D21" s="178">
        <v>3628</v>
      </c>
      <c r="E21" s="178"/>
      <c r="F21" s="175"/>
    </row>
    <row r="22" s="157" customFormat="1" ht="22" customHeight="1" spans="1:6">
      <c r="A22" s="179" t="s">
        <v>508</v>
      </c>
      <c r="B22" s="177" t="s">
        <v>509</v>
      </c>
      <c r="C22" s="178">
        <f t="shared" si="0"/>
        <v>7690</v>
      </c>
      <c r="D22" s="178">
        <v>7690</v>
      </c>
      <c r="E22" s="178"/>
      <c r="F22" s="175"/>
    </row>
    <row r="23" s="157" customFormat="1" ht="22" customHeight="1" spans="1:6">
      <c r="A23" s="180">
        <v>503</v>
      </c>
      <c r="B23" s="173" t="s">
        <v>510</v>
      </c>
      <c r="C23" s="174">
        <f t="shared" si="0"/>
        <v>57836</v>
      </c>
      <c r="D23" s="174">
        <f>+SUM(D25:D27)</f>
        <v>0</v>
      </c>
      <c r="E23" s="174">
        <f>+SUM(E24:E27)</f>
        <v>57836</v>
      </c>
      <c r="F23" s="175"/>
    </row>
    <row r="24" s="157" customFormat="1" ht="22" customHeight="1" spans="1:6">
      <c r="A24" s="181" t="s">
        <v>511</v>
      </c>
      <c r="B24" s="177" t="s">
        <v>512</v>
      </c>
      <c r="C24" s="178">
        <f t="shared" si="0"/>
        <v>31910</v>
      </c>
      <c r="D24" s="174"/>
      <c r="E24" s="178">
        <v>31910</v>
      </c>
      <c r="F24" s="175"/>
    </row>
    <row r="25" s="157" customFormat="1" ht="22" customHeight="1" spans="1:6">
      <c r="A25" s="181" t="s">
        <v>513</v>
      </c>
      <c r="B25" s="177" t="s">
        <v>514</v>
      </c>
      <c r="C25" s="178">
        <f t="shared" si="0"/>
        <v>4656</v>
      </c>
      <c r="D25" s="178"/>
      <c r="E25" s="178">
        <v>4656</v>
      </c>
      <c r="F25" s="175"/>
    </row>
    <row r="26" s="157" customFormat="1" ht="22" customHeight="1" spans="1:6">
      <c r="A26" s="181" t="s">
        <v>515</v>
      </c>
      <c r="B26" s="177" t="s">
        <v>516</v>
      </c>
      <c r="C26" s="178">
        <f t="shared" si="0"/>
        <v>19070</v>
      </c>
      <c r="D26" s="178"/>
      <c r="E26" s="178">
        <v>19070</v>
      </c>
      <c r="F26" s="175"/>
    </row>
    <row r="27" s="157" customFormat="1" ht="22" customHeight="1" spans="1:6">
      <c r="A27" s="181" t="s">
        <v>517</v>
      </c>
      <c r="B27" s="177" t="s">
        <v>518</v>
      </c>
      <c r="C27" s="178">
        <f t="shared" si="0"/>
        <v>2200</v>
      </c>
      <c r="D27" s="178"/>
      <c r="E27" s="178">
        <v>2200</v>
      </c>
      <c r="F27" s="175"/>
    </row>
    <row r="28" s="157" customFormat="1" ht="22" customHeight="1" spans="1:6">
      <c r="A28" s="180">
        <v>504</v>
      </c>
      <c r="B28" s="173" t="s">
        <v>519</v>
      </c>
      <c r="C28" s="174">
        <f t="shared" si="0"/>
        <v>37120</v>
      </c>
      <c r="D28" s="174"/>
      <c r="E28" s="174">
        <f>+SUM(E29:E31)</f>
        <v>37120</v>
      </c>
      <c r="F28" s="175"/>
    </row>
    <row r="29" s="157" customFormat="1" ht="22" customHeight="1" spans="1:6">
      <c r="A29" s="179" t="s">
        <v>520</v>
      </c>
      <c r="B29" s="177" t="s">
        <v>521</v>
      </c>
      <c r="C29" s="178">
        <f t="shared" si="0"/>
        <v>0</v>
      </c>
      <c r="D29" s="178"/>
      <c r="E29" s="178"/>
      <c r="F29" s="175"/>
    </row>
    <row r="30" s="157" customFormat="1" ht="22" customHeight="1" spans="1:6">
      <c r="A30" s="179" t="s">
        <v>522</v>
      </c>
      <c r="B30" s="177" t="s">
        <v>512</v>
      </c>
      <c r="C30" s="178"/>
      <c r="D30" s="178"/>
      <c r="E30" s="178">
        <v>37120</v>
      </c>
      <c r="F30" s="175"/>
    </row>
    <row r="31" s="157" customFormat="1" ht="22" customHeight="1" spans="1:6">
      <c r="A31" s="179" t="s">
        <v>523</v>
      </c>
      <c r="B31" s="177" t="s">
        <v>516</v>
      </c>
      <c r="C31" s="178">
        <f t="shared" ref="C31:C55" si="1">+D31+E31</f>
        <v>0</v>
      </c>
      <c r="D31" s="178"/>
      <c r="E31" s="178"/>
      <c r="F31" s="175"/>
    </row>
    <row r="32" s="157" customFormat="1" ht="22" customHeight="1" spans="1:6">
      <c r="A32" s="180">
        <v>505</v>
      </c>
      <c r="B32" s="173" t="s">
        <v>524</v>
      </c>
      <c r="C32" s="174">
        <f t="shared" si="1"/>
        <v>284082</v>
      </c>
      <c r="D32" s="174">
        <f>+SUM(D33:D34)</f>
        <v>284082</v>
      </c>
      <c r="E32" s="174">
        <f>+SUM(E33:E34)</f>
        <v>0</v>
      </c>
      <c r="F32" s="175"/>
    </row>
    <row r="33" s="157" customFormat="1" ht="22" customHeight="1" spans="1:6">
      <c r="A33" s="179" t="s">
        <v>525</v>
      </c>
      <c r="B33" s="177" t="s">
        <v>526</v>
      </c>
      <c r="C33" s="178">
        <f t="shared" si="1"/>
        <v>269145</v>
      </c>
      <c r="D33" s="178">
        <v>269145</v>
      </c>
      <c r="E33" s="178"/>
      <c r="F33" s="175"/>
    </row>
    <row r="34" s="157" customFormat="1" ht="22" customHeight="1" spans="1:6">
      <c r="A34" s="179" t="s">
        <v>527</v>
      </c>
      <c r="B34" s="177" t="s">
        <v>528</v>
      </c>
      <c r="C34" s="178">
        <f t="shared" si="1"/>
        <v>14937</v>
      </c>
      <c r="D34" s="178">
        <v>14937</v>
      </c>
      <c r="E34" s="178"/>
      <c r="F34" s="175"/>
    </row>
    <row r="35" s="157" customFormat="1" ht="22" customHeight="1" spans="1:6">
      <c r="A35" s="180">
        <v>506</v>
      </c>
      <c r="B35" s="173" t="s">
        <v>529</v>
      </c>
      <c r="C35" s="174">
        <f t="shared" si="1"/>
        <v>35317</v>
      </c>
      <c r="D35" s="174">
        <f>+D36</f>
        <v>0</v>
      </c>
      <c r="E35" s="174">
        <f>+E36</f>
        <v>35317</v>
      </c>
      <c r="F35" s="175"/>
    </row>
    <row r="36" s="157" customFormat="1" ht="22" customHeight="1" spans="1:6">
      <c r="A36" s="179" t="s">
        <v>530</v>
      </c>
      <c r="B36" s="177" t="s">
        <v>531</v>
      </c>
      <c r="C36" s="178">
        <f t="shared" si="1"/>
        <v>35317</v>
      </c>
      <c r="D36" s="178">
        <v>0</v>
      </c>
      <c r="E36" s="178">
        <v>35317</v>
      </c>
      <c r="F36" s="175"/>
    </row>
    <row r="37" s="157" customFormat="1" ht="22" customHeight="1" spans="1:6">
      <c r="A37" s="180">
        <v>507</v>
      </c>
      <c r="B37" s="173" t="s">
        <v>532</v>
      </c>
      <c r="C37" s="174">
        <f t="shared" si="1"/>
        <v>34800</v>
      </c>
      <c r="D37" s="174">
        <f>+SUM(D38:D40)</f>
        <v>0</v>
      </c>
      <c r="E37" s="174">
        <f>+SUM(E38:E40)</f>
        <v>34800</v>
      </c>
      <c r="F37" s="175"/>
    </row>
    <row r="38" s="157" customFormat="1" ht="22" customHeight="1" spans="1:6">
      <c r="A38" s="179" t="s">
        <v>533</v>
      </c>
      <c r="B38" s="177" t="s">
        <v>534</v>
      </c>
      <c r="C38" s="178">
        <f t="shared" si="1"/>
        <v>122</v>
      </c>
      <c r="D38" s="178">
        <v>0</v>
      </c>
      <c r="E38" s="178">
        <v>122</v>
      </c>
      <c r="F38" s="175"/>
    </row>
    <row r="39" s="157" customFormat="1" ht="22" customHeight="1" spans="1:6">
      <c r="A39" s="179" t="s">
        <v>535</v>
      </c>
      <c r="B39" s="177" t="s">
        <v>536</v>
      </c>
      <c r="C39" s="178">
        <f t="shared" si="1"/>
        <v>98</v>
      </c>
      <c r="D39" s="178">
        <v>0</v>
      </c>
      <c r="E39" s="178">
        <v>98</v>
      </c>
      <c r="F39" s="175"/>
    </row>
    <row r="40" s="157" customFormat="1" ht="22" customHeight="1" spans="1:6">
      <c r="A40" s="179" t="s">
        <v>537</v>
      </c>
      <c r="B40" s="177" t="s">
        <v>538</v>
      </c>
      <c r="C40" s="178">
        <f t="shared" si="1"/>
        <v>34580</v>
      </c>
      <c r="D40" s="178">
        <v>0</v>
      </c>
      <c r="E40" s="178">
        <v>34580</v>
      </c>
      <c r="F40" s="175"/>
    </row>
    <row r="41" s="157" customFormat="1" ht="22" customHeight="1" spans="1:6">
      <c r="A41" s="180">
        <v>509</v>
      </c>
      <c r="B41" s="173" t="s">
        <v>539</v>
      </c>
      <c r="C41" s="174">
        <f t="shared" si="1"/>
        <v>94782</v>
      </c>
      <c r="D41" s="174">
        <f>+SUM(D42:D46)</f>
        <v>94782</v>
      </c>
      <c r="E41" s="174">
        <f>+SUM(E42:E46)</f>
        <v>0</v>
      </c>
      <c r="F41" s="175"/>
    </row>
    <row r="42" s="157" customFormat="1" ht="22" customHeight="1" spans="1:6">
      <c r="A42" s="179" t="s">
        <v>540</v>
      </c>
      <c r="B42" s="177" t="s">
        <v>541</v>
      </c>
      <c r="C42" s="178">
        <f t="shared" si="1"/>
        <v>65082</v>
      </c>
      <c r="D42" s="178">
        <v>65082</v>
      </c>
      <c r="E42" s="178"/>
      <c r="F42" s="175"/>
    </row>
    <row r="43" s="157" customFormat="1" ht="22" customHeight="1" spans="1:6">
      <c r="A43" s="179" t="s">
        <v>542</v>
      </c>
      <c r="B43" s="177" t="s">
        <v>543</v>
      </c>
      <c r="C43" s="178">
        <f t="shared" si="1"/>
        <v>1300</v>
      </c>
      <c r="D43" s="178">
        <v>1300</v>
      </c>
      <c r="E43" s="178"/>
      <c r="F43" s="175"/>
    </row>
    <row r="44" s="157" customFormat="1" ht="22" customHeight="1" spans="1:6">
      <c r="A44" s="179" t="s">
        <v>544</v>
      </c>
      <c r="B44" s="177" t="s">
        <v>545</v>
      </c>
      <c r="C44" s="178">
        <f t="shared" si="1"/>
        <v>1950</v>
      </c>
      <c r="D44" s="178">
        <v>1950</v>
      </c>
      <c r="E44" s="178"/>
      <c r="F44" s="175"/>
    </row>
    <row r="45" s="157" customFormat="1" ht="22" customHeight="1" spans="1:6">
      <c r="A45" s="179" t="s">
        <v>546</v>
      </c>
      <c r="B45" s="177" t="s">
        <v>547</v>
      </c>
      <c r="C45" s="178">
        <f t="shared" si="1"/>
        <v>16870</v>
      </c>
      <c r="D45" s="178">
        <v>16870</v>
      </c>
      <c r="E45" s="178"/>
      <c r="F45" s="175"/>
    </row>
    <row r="46" s="157" customFormat="1" ht="22" customHeight="1" spans="1:6">
      <c r="A46" s="179" t="s">
        <v>548</v>
      </c>
      <c r="B46" s="177" t="s">
        <v>549</v>
      </c>
      <c r="C46" s="178">
        <f t="shared" si="1"/>
        <v>9580</v>
      </c>
      <c r="D46" s="178">
        <v>9580</v>
      </c>
      <c r="E46" s="178"/>
      <c r="F46" s="175"/>
    </row>
    <row r="47" s="157" customFormat="1" ht="22" customHeight="1" spans="1:6">
      <c r="A47" s="180">
        <v>510</v>
      </c>
      <c r="B47" s="173" t="s">
        <v>550</v>
      </c>
      <c r="C47" s="174">
        <f t="shared" si="1"/>
        <v>0</v>
      </c>
      <c r="D47" s="174">
        <f>+D48</f>
        <v>0</v>
      </c>
      <c r="E47" s="174">
        <f>+E48</f>
        <v>0</v>
      </c>
      <c r="F47" s="175"/>
    </row>
    <row r="48" s="157" customFormat="1" ht="22" customHeight="1" spans="1:6">
      <c r="A48" s="179" t="s">
        <v>551</v>
      </c>
      <c r="B48" s="177" t="s">
        <v>552</v>
      </c>
      <c r="C48" s="178">
        <f t="shared" si="1"/>
        <v>0</v>
      </c>
      <c r="D48" s="178">
        <v>0</v>
      </c>
      <c r="E48" s="178">
        <v>0</v>
      </c>
      <c r="F48" s="175"/>
    </row>
    <row r="49" s="157" customFormat="1" ht="22" customHeight="1" spans="1:6">
      <c r="A49" s="180">
        <v>511</v>
      </c>
      <c r="B49" s="173" t="s">
        <v>553</v>
      </c>
      <c r="C49" s="174">
        <f t="shared" si="1"/>
        <v>54260</v>
      </c>
      <c r="D49" s="174">
        <f>+D50+D51</f>
        <v>0</v>
      </c>
      <c r="E49" s="174">
        <f>+E50+E51</f>
        <v>54260</v>
      </c>
      <c r="F49" s="175"/>
    </row>
    <row r="50" s="157" customFormat="1" ht="22" customHeight="1" spans="1:6">
      <c r="A50" s="179" t="s">
        <v>554</v>
      </c>
      <c r="B50" s="177" t="s">
        <v>555</v>
      </c>
      <c r="C50" s="174">
        <f t="shared" si="1"/>
        <v>54000</v>
      </c>
      <c r="D50" s="178">
        <v>0</v>
      </c>
      <c r="E50" s="178">
        <v>54000</v>
      </c>
      <c r="F50" s="175"/>
    </row>
    <row r="51" s="157" customFormat="1" ht="22" customHeight="1" spans="1:6">
      <c r="A51" s="179" t="s">
        <v>556</v>
      </c>
      <c r="B51" s="177" t="s">
        <v>557</v>
      </c>
      <c r="C51" s="174">
        <f t="shared" si="1"/>
        <v>260</v>
      </c>
      <c r="D51" s="178">
        <v>0</v>
      </c>
      <c r="E51" s="178">
        <v>260</v>
      </c>
      <c r="F51" s="175"/>
    </row>
    <row r="52" s="157" customFormat="1" ht="22" customHeight="1" spans="1:6">
      <c r="A52" s="180">
        <v>514</v>
      </c>
      <c r="B52" s="173" t="s">
        <v>558</v>
      </c>
      <c r="C52" s="174">
        <f t="shared" si="1"/>
        <v>15000</v>
      </c>
      <c r="D52" s="174">
        <f>+D53</f>
        <v>0</v>
      </c>
      <c r="E52" s="174">
        <f>+E53</f>
        <v>15000</v>
      </c>
      <c r="F52" s="175"/>
    </row>
    <row r="53" s="157" customFormat="1" ht="22" customHeight="1" spans="1:6">
      <c r="A53" s="179" t="s">
        <v>559</v>
      </c>
      <c r="B53" s="177" t="s">
        <v>560</v>
      </c>
      <c r="C53" s="178">
        <f t="shared" si="1"/>
        <v>15000</v>
      </c>
      <c r="D53" s="178">
        <v>0</v>
      </c>
      <c r="E53" s="178">
        <v>15000</v>
      </c>
      <c r="F53" s="175"/>
    </row>
    <row r="54" s="157" customFormat="1" ht="22" customHeight="1" spans="1:6">
      <c r="A54" s="180">
        <v>599</v>
      </c>
      <c r="B54" s="173" t="s">
        <v>561</v>
      </c>
      <c r="C54" s="174">
        <f t="shared" si="1"/>
        <v>35000</v>
      </c>
      <c r="D54" s="174">
        <f>+D55</f>
        <v>0</v>
      </c>
      <c r="E54" s="174">
        <f>+E55</f>
        <v>35000</v>
      </c>
      <c r="F54" s="175"/>
    </row>
    <row r="55" s="157" customFormat="1" ht="22" customHeight="1" spans="1:6">
      <c r="A55" s="179" t="s">
        <v>562</v>
      </c>
      <c r="B55" s="177" t="s">
        <v>561</v>
      </c>
      <c r="C55" s="178">
        <f t="shared" si="1"/>
        <v>35000</v>
      </c>
      <c r="D55" s="178">
        <v>0</v>
      </c>
      <c r="E55" s="178">
        <v>35000</v>
      </c>
      <c r="F55" s="175"/>
    </row>
  </sheetData>
  <mergeCells count="6">
    <mergeCell ref="A2:F2"/>
    <mergeCell ref="C4:E4"/>
    <mergeCell ref="A6:B6"/>
    <mergeCell ref="A4:A5"/>
    <mergeCell ref="B4:B5"/>
    <mergeCell ref="F4:F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Zeros="0" workbookViewId="0">
      <selection activeCell="B14" sqref="B14"/>
    </sheetView>
  </sheetViews>
  <sheetFormatPr defaultColWidth="9" defaultRowHeight="36" customHeight="1"/>
  <cols>
    <col min="1" max="1" width="36.25" style="125" customWidth="1"/>
    <col min="2" max="2" width="11.75" style="125" customWidth="1"/>
    <col min="3" max="3" width="10.375" style="125" customWidth="1"/>
    <col min="4" max="5" width="9.5" style="125" customWidth="1"/>
    <col min="6" max="6" width="9.25" style="125" customWidth="1"/>
    <col min="7" max="8" width="9.75" style="125" customWidth="1"/>
    <col min="9" max="9" width="10.5" style="125" customWidth="1"/>
    <col min="10" max="10" width="9" style="125"/>
    <col min="11" max="11" width="11.25" style="125" hidden="1" customWidth="1"/>
    <col min="12" max="12" width="9.625" style="125" customWidth="1"/>
    <col min="13" max="256" width="9" style="125"/>
    <col min="257" max="257" width="36.25" style="125" customWidth="1"/>
    <col min="258" max="258" width="11.75" style="125" customWidth="1"/>
    <col min="259" max="259" width="10.375" style="125" customWidth="1"/>
    <col min="260" max="261" width="9.5" style="125" customWidth="1"/>
    <col min="262" max="262" width="9.25" style="125" customWidth="1"/>
    <col min="263" max="264" width="9.75" style="125" customWidth="1"/>
    <col min="265" max="265" width="10.5" style="125" customWidth="1"/>
    <col min="266" max="266" width="9" style="125"/>
    <col min="267" max="267" width="9" style="125" hidden="1" customWidth="1"/>
    <col min="268" max="268" width="9.625" style="125" customWidth="1"/>
    <col min="269" max="512" width="9" style="125"/>
    <col min="513" max="513" width="36.25" style="125" customWidth="1"/>
    <col min="514" max="514" width="11.75" style="125" customWidth="1"/>
    <col min="515" max="515" width="10.375" style="125" customWidth="1"/>
    <col min="516" max="517" width="9.5" style="125" customWidth="1"/>
    <col min="518" max="518" width="9.25" style="125" customWidth="1"/>
    <col min="519" max="520" width="9.75" style="125" customWidth="1"/>
    <col min="521" max="521" width="10.5" style="125" customWidth="1"/>
    <col min="522" max="522" width="9" style="125"/>
    <col min="523" max="523" width="9" style="125" hidden="1" customWidth="1"/>
    <col min="524" max="524" width="9.625" style="125" customWidth="1"/>
    <col min="525" max="768" width="9" style="125"/>
    <col min="769" max="769" width="36.25" style="125" customWidth="1"/>
    <col min="770" max="770" width="11.75" style="125" customWidth="1"/>
    <col min="771" max="771" width="10.375" style="125" customWidth="1"/>
    <col min="772" max="773" width="9.5" style="125" customWidth="1"/>
    <col min="774" max="774" width="9.25" style="125" customWidth="1"/>
    <col min="775" max="776" width="9.75" style="125" customWidth="1"/>
    <col min="777" max="777" width="10.5" style="125" customWidth="1"/>
    <col min="778" max="778" width="9" style="125"/>
    <col min="779" max="779" width="9" style="125" hidden="1" customWidth="1"/>
    <col min="780" max="780" width="9.625" style="125" customWidth="1"/>
    <col min="781" max="1024" width="9" style="125"/>
    <col min="1025" max="1025" width="36.25" style="125" customWidth="1"/>
    <col min="1026" max="1026" width="11.75" style="125" customWidth="1"/>
    <col min="1027" max="1027" width="10.375" style="125" customWidth="1"/>
    <col min="1028" max="1029" width="9.5" style="125" customWidth="1"/>
    <col min="1030" max="1030" width="9.25" style="125" customWidth="1"/>
    <col min="1031" max="1032" width="9.75" style="125" customWidth="1"/>
    <col min="1033" max="1033" width="10.5" style="125" customWidth="1"/>
    <col min="1034" max="1034" width="9" style="125"/>
    <col min="1035" max="1035" width="9" style="125" hidden="1" customWidth="1"/>
    <col min="1036" max="1036" width="9.625" style="125" customWidth="1"/>
    <col min="1037" max="1280" width="9" style="125"/>
    <col min="1281" max="1281" width="36.25" style="125" customWidth="1"/>
    <col min="1282" max="1282" width="11.75" style="125" customWidth="1"/>
    <col min="1283" max="1283" width="10.375" style="125" customWidth="1"/>
    <col min="1284" max="1285" width="9.5" style="125" customWidth="1"/>
    <col min="1286" max="1286" width="9.25" style="125" customWidth="1"/>
    <col min="1287" max="1288" width="9.75" style="125" customWidth="1"/>
    <col min="1289" max="1289" width="10.5" style="125" customWidth="1"/>
    <col min="1290" max="1290" width="9" style="125"/>
    <col min="1291" max="1291" width="9" style="125" hidden="1" customWidth="1"/>
    <col min="1292" max="1292" width="9.625" style="125" customWidth="1"/>
    <col min="1293" max="1536" width="9" style="125"/>
    <col min="1537" max="1537" width="36.25" style="125" customWidth="1"/>
    <col min="1538" max="1538" width="11.75" style="125" customWidth="1"/>
    <col min="1539" max="1539" width="10.375" style="125" customWidth="1"/>
    <col min="1540" max="1541" width="9.5" style="125" customWidth="1"/>
    <col min="1542" max="1542" width="9.25" style="125" customWidth="1"/>
    <col min="1543" max="1544" width="9.75" style="125" customWidth="1"/>
    <col min="1545" max="1545" width="10.5" style="125" customWidth="1"/>
    <col min="1546" max="1546" width="9" style="125"/>
    <col min="1547" max="1547" width="9" style="125" hidden="1" customWidth="1"/>
    <col min="1548" max="1548" width="9.625" style="125" customWidth="1"/>
    <col min="1549" max="1792" width="9" style="125"/>
    <col min="1793" max="1793" width="36.25" style="125" customWidth="1"/>
    <col min="1794" max="1794" width="11.75" style="125" customWidth="1"/>
    <col min="1795" max="1795" width="10.375" style="125" customWidth="1"/>
    <col min="1796" max="1797" width="9.5" style="125" customWidth="1"/>
    <col min="1798" max="1798" width="9.25" style="125" customWidth="1"/>
    <col min="1799" max="1800" width="9.75" style="125" customWidth="1"/>
    <col min="1801" max="1801" width="10.5" style="125" customWidth="1"/>
    <col min="1802" max="1802" width="9" style="125"/>
    <col min="1803" max="1803" width="9" style="125" hidden="1" customWidth="1"/>
    <col min="1804" max="1804" width="9.625" style="125" customWidth="1"/>
    <col min="1805" max="2048" width="9" style="125"/>
    <col min="2049" max="2049" width="36.25" style="125" customWidth="1"/>
    <col min="2050" max="2050" width="11.75" style="125" customWidth="1"/>
    <col min="2051" max="2051" width="10.375" style="125" customWidth="1"/>
    <col min="2052" max="2053" width="9.5" style="125" customWidth="1"/>
    <col min="2054" max="2054" width="9.25" style="125" customWidth="1"/>
    <col min="2055" max="2056" width="9.75" style="125" customWidth="1"/>
    <col min="2057" max="2057" width="10.5" style="125" customWidth="1"/>
    <col min="2058" max="2058" width="9" style="125"/>
    <col min="2059" max="2059" width="9" style="125" hidden="1" customWidth="1"/>
    <col min="2060" max="2060" width="9.625" style="125" customWidth="1"/>
    <col min="2061" max="2304" width="9" style="125"/>
    <col min="2305" max="2305" width="36.25" style="125" customWidth="1"/>
    <col min="2306" max="2306" width="11.75" style="125" customWidth="1"/>
    <col min="2307" max="2307" width="10.375" style="125" customWidth="1"/>
    <col min="2308" max="2309" width="9.5" style="125" customWidth="1"/>
    <col min="2310" max="2310" width="9.25" style="125" customWidth="1"/>
    <col min="2311" max="2312" width="9.75" style="125" customWidth="1"/>
    <col min="2313" max="2313" width="10.5" style="125" customWidth="1"/>
    <col min="2314" max="2314" width="9" style="125"/>
    <col min="2315" max="2315" width="9" style="125" hidden="1" customWidth="1"/>
    <col min="2316" max="2316" width="9.625" style="125" customWidth="1"/>
    <col min="2317" max="2560" width="9" style="125"/>
    <col min="2561" max="2561" width="36.25" style="125" customWidth="1"/>
    <col min="2562" max="2562" width="11.75" style="125" customWidth="1"/>
    <col min="2563" max="2563" width="10.375" style="125" customWidth="1"/>
    <col min="2564" max="2565" width="9.5" style="125" customWidth="1"/>
    <col min="2566" max="2566" width="9.25" style="125" customWidth="1"/>
    <col min="2567" max="2568" width="9.75" style="125" customWidth="1"/>
    <col min="2569" max="2569" width="10.5" style="125" customWidth="1"/>
    <col min="2570" max="2570" width="9" style="125"/>
    <col min="2571" max="2571" width="9" style="125" hidden="1" customWidth="1"/>
    <col min="2572" max="2572" width="9.625" style="125" customWidth="1"/>
    <col min="2573" max="2816" width="9" style="125"/>
    <col min="2817" max="2817" width="36.25" style="125" customWidth="1"/>
    <col min="2818" max="2818" width="11.75" style="125" customWidth="1"/>
    <col min="2819" max="2819" width="10.375" style="125" customWidth="1"/>
    <col min="2820" max="2821" width="9.5" style="125" customWidth="1"/>
    <col min="2822" max="2822" width="9.25" style="125" customWidth="1"/>
    <col min="2823" max="2824" width="9.75" style="125" customWidth="1"/>
    <col min="2825" max="2825" width="10.5" style="125" customWidth="1"/>
    <col min="2826" max="2826" width="9" style="125"/>
    <col min="2827" max="2827" width="9" style="125" hidden="1" customWidth="1"/>
    <col min="2828" max="2828" width="9.625" style="125" customWidth="1"/>
    <col min="2829" max="3072" width="9" style="125"/>
    <col min="3073" max="3073" width="36.25" style="125" customWidth="1"/>
    <col min="3074" max="3074" width="11.75" style="125" customWidth="1"/>
    <col min="3075" max="3075" width="10.375" style="125" customWidth="1"/>
    <col min="3076" max="3077" width="9.5" style="125" customWidth="1"/>
    <col min="3078" max="3078" width="9.25" style="125" customWidth="1"/>
    <col min="3079" max="3080" width="9.75" style="125" customWidth="1"/>
    <col min="3081" max="3081" width="10.5" style="125" customWidth="1"/>
    <col min="3082" max="3082" width="9" style="125"/>
    <col min="3083" max="3083" width="9" style="125" hidden="1" customWidth="1"/>
    <col min="3084" max="3084" width="9.625" style="125" customWidth="1"/>
    <col min="3085" max="3328" width="9" style="125"/>
    <col min="3329" max="3329" width="36.25" style="125" customWidth="1"/>
    <col min="3330" max="3330" width="11.75" style="125" customWidth="1"/>
    <col min="3331" max="3331" width="10.375" style="125" customWidth="1"/>
    <col min="3332" max="3333" width="9.5" style="125" customWidth="1"/>
    <col min="3334" max="3334" width="9.25" style="125" customWidth="1"/>
    <col min="3335" max="3336" width="9.75" style="125" customWidth="1"/>
    <col min="3337" max="3337" width="10.5" style="125" customWidth="1"/>
    <col min="3338" max="3338" width="9" style="125"/>
    <col min="3339" max="3339" width="9" style="125" hidden="1" customWidth="1"/>
    <col min="3340" max="3340" width="9.625" style="125" customWidth="1"/>
    <col min="3341" max="3584" width="9" style="125"/>
    <col min="3585" max="3585" width="36.25" style="125" customWidth="1"/>
    <col min="3586" max="3586" width="11.75" style="125" customWidth="1"/>
    <col min="3587" max="3587" width="10.375" style="125" customWidth="1"/>
    <col min="3588" max="3589" width="9.5" style="125" customWidth="1"/>
    <col min="3590" max="3590" width="9.25" style="125" customWidth="1"/>
    <col min="3591" max="3592" width="9.75" style="125" customWidth="1"/>
    <col min="3593" max="3593" width="10.5" style="125" customWidth="1"/>
    <col min="3594" max="3594" width="9" style="125"/>
    <col min="3595" max="3595" width="9" style="125" hidden="1" customWidth="1"/>
    <col min="3596" max="3596" width="9.625" style="125" customWidth="1"/>
    <col min="3597" max="3840" width="9" style="125"/>
    <col min="3841" max="3841" width="36.25" style="125" customWidth="1"/>
    <col min="3842" max="3842" width="11.75" style="125" customWidth="1"/>
    <col min="3843" max="3843" width="10.375" style="125" customWidth="1"/>
    <col min="3844" max="3845" width="9.5" style="125" customWidth="1"/>
    <col min="3846" max="3846" width="9.25" style="125" customWidth="1"/>
    <col min="3847" max="3848" width="9.75" style="125" customWidth="1"/>
    <col min="3849" max="3849" width="10.5" style="125" customWidth="1"/>
    <col min="3850" max="3850" width="9" style="125"/>
    <col min="3851" max="3851" width="9" style="125" hidden="1" customWidth="1"/>
    <col min="3852" max="3852" width="9.625" style="125" customWidth="1"/>
    <col min="3853" max="4096" width="9" style="125"/>
    <col min="4097" max="4097" width="36.25" style="125" customWidth="1"/>
    <col min="4098" max="4098" width="11.75" style="125" customWidth="1"/>
    <col min="4099" max="4099" width="10.375" style="125" customWidth="1"/>
    <col min="4100" max="4101" width="9.5" style="125" customWidth="1"/>
    <col min="4102" max="4102" width="9.25" style="125" customWidth="1"/>
    <col min="4103" max="4104" width="9.75" style="125" customWidth="1"/>
    <col min="4105" max="4105" width="10.5" style="125" customWidth="1"/>
    <col min="4106" max="4106" width="9" style="125"/>
    <col min="4107" max="4107" width="9" style="125" hidden="1" customWidth="1"/>
    <col min="4108" max="4108" width="9.625" style="125" customWidth="1"/>
    <col min="4109" max="4352" width="9" style="125"/>
    <col min="4353" max="4353" width="36.25" style="125" customWidth="1"/>
    <col min="4354" max="4354" width="11.75" style="125" customWidth="1"/>
    <col min="4355" max="4355" width="10.375" style="125" customWidth="1"/>
    <col min="4356" max="4357" width="9.5" style="125" customWidth="1"/>
    <col min="4358" max="4358" width="9.25" style="125" customWidth="1"/>
    <col min="4359" max="4360" width="9.75" style="125" customWidth="1"/>
    <col min="4361" max="4361" width="10.5" style="125" customWidth="1"/>
    <col min="4362" max="4362" width="9" style="125"/>
    <col min="4363" max="4363" width="9" style="125" hidden="1" customWidth="1"/>
    <col min="4364" max="4364" width="9.625" style="125" customWidth="1"/>
    <col min="4365" max="4608" width="9" style="125"/>
    <col min="4609" max="4609" width="36.25" style="125" customWidth="1"/>
    <col min="4610" max="4610" width="11.75" style="125" customWidth="1"/>
    <col min="4611" max="4611" width="10.375" style="125" customWidth="1"/>
    <col min="4612" max="4613" width="9.5" style="125" customWidth="1"/>
    <col min="4614" max="4614" width="9.25" style="125" customWidth="1"/>
    <col min="4615" max="4616" width="9.75" style="125" customWidth="1"/>
    <col min="4617" max="4617" width="10.5" style="125" customWidth="1"/>
    <col min="4618" max="4618" width="9" style="125"/>
    <col min="4619" max="4619" width="9" style="125" hidden="1" customWidth="1"/>
    <col min="4620" max="4620" width="9.625" style="125" customWidth="1"/>
    <col min="4621" max="4864" width="9" style="125"/>
    <col min="4865" max="4865" width="36.25" style="125" customWidth="1"/>
    <col min="4866" max="4866" width="11.75" style="125" customWidth="1"/>
    <col min="4867" max="4867" width="10.375" style="125" customWidth="1"/>
    <col min="4868" max="4869" width="9.5" style="125" customWidth="1"/>
    <col min="4870" max="4870" width="9.25" style="125" customWidth="1"/>
    <col min="4871" max="4872" width="9.75" style="125" customWidth="1"/>
    <col min="4873" max="4873" width="10.5" style="125" customWidth="1"/>
    <col min="4874" max="4874" width="9" style="125"/>
    <col min="4875" max="4875" width="9" style="125" hidden="1" customWidth="1"/>
    <col min="4876" max="4876" width="9.625" style="125" customWidth="1"/>
    <col min="4877" max="5120" width="9" style="125"/>
    <col min="5121" max="5121" width="36.25" style="125" customWidth="1"/>
    <col min="5122" max="5122" width="11.75" style="125" customWidth="1"/>
    <col min="5123" max="5123" width="10.375" style="125" customWidth="1"/>
    <col min="5124" max="5125" width="9.5" style="125" customWidth="1"/>
    <col min="5126" max="5126" width="9.25" style="125" customWidth="1"/>
    <col min="5127" max="5128" width="9.75" style="125" customWidth="1"/>
    <col min="5129" max="5129" width="10.5" style="125" customWidth="1"/>
    <col min="5130" max="5130" width="9" style="125"/>
    <col min="5131" max="5131" width="9" style="125" hidden="1" customWidth="1"/>
    <col min="5132" max="5132" width="9.625" style="125" customWidth="1"/>
    <col min="5133" max="5376" width="9" style="125"/>
    <col min="5377" max="5377" width="36.25" style="125" customWidth="1"/>
    <col min="5378" max="5378" width="11.75" style="125" customWidth="1"/>
    <col min="5379" max="5379" width="10.375" style="125" customWidth="1"/>
    <col min="5380" max="5381" width="9.5" style="125" customWidth="1"/>
    <col min="5382" max="5382" width="9.25" style="125" customWidth="1"/>
    <col min="5383" max="5384" width="9.75" style="125" customWidth="1"/>
    <col min="5385" max="5385" width="10.5" style="125" customWidth="1"/>
    <col min="5386" max="5386" width="9" style="125"/>
    <col min="5387" max="5387" width="9" style="125" hidden="1" customWidth="1"/>
    <col min="5388" max="5388" width="9.625" style="125" customWidth="1"/>
    <col min="5389" max="5632" width="9" style="125"/>
    <col min="5633" max="5633" width="36.25" style="125" customWidth="1"/>
    <col min="5634" max="5634" width="11.75" style="125" customWidth="1"/>
    <col min="5635" max="5635" width="10.375" style="125" customWidth="1"/>
    <col min="5636" max="5637" width="9.5" style="125" customWidth="1"/>
    <col min="5638" max="5638" width="9.25" style="125" customWidth="1"/>
    <col min="5639" max="5640" width="9.75" style="125" customWidth="1"/>
    <col min="5641" max="5641" width="10.5" style="125" customWidth="1"/>
    <col min="5642" max="5642" width="9" style="125"/>
    <col min="5643" max="5643" width="9" style="125" hidden="1" customWidth="1"/>
    <col min="5644" max="5644" width="9.625" style="125" customWidth="1"/>
    <col min="5645" max="5888" width="9" style="125"/>
    <col min="5889" max="5889" width="36.25" style="125" customWidth="1"/>
    <col min="5890" max="5890" width="11.75" style="125" customWidth="1"/>
    <col min="5891" max="5891" width="10.375" style="125" customWidth="1"/>
    <col min="5892" max="5893" width="9.5" style="125" customWidth="1"/>
    <col min="5894" max="5894" width="9.25" style="125" customWidth="1"/>
    <col min="5895" max="5896" width="9.75" style="125" customWidth="1"/>
    <col min="5897" max="5897" width="10.5" style="125" customWidth="1"/>
    <col min="5898" max="5898" width="9" style="125"/>
    <col min="5899" max="5899" width="9" style="125" hidden="1" customWidth="1"/>
    <col min="5900" max="5900" width="9.625" style="125" customWidth="1"/>
    <col min="5901" max="6144" width="9" style="125"/>
    <col min="6145" max="6145" width="36.25" style="125" customWidth="1"/>
    <col min="6146" max="6146" width="11.75" style="125" customWidth="1"/>
    <col min="6147" max="6147" width="10.375" style="125" customWidth="1"/>
    <col min="6148" max="6149" width="9.5" style="125" customWidth="1"/>
    <col min="6150" max="6150" width="9.25" style="125" customWidth="1"/>
    <col min="6151" max="6152" width="9.75" style="125" customWidth="1"/>
    <col min="6153" max="6153" width="10.5" style="125" customWidth="1"/>
    <col min="6154" max="6154" width="9" style="125"/>
    <col min="6155" max="6155" width="9" style="125" hidden="1" customWidth="1"/>
    <col min="6156" max="6156" width="9.625" style="125" customWidth="1"/>
    <col min="6157" max="6400" width="9" style="125"/>
    <col min="6401" max="6401" width="36.25" style="125" customWidth="1"/>
    <col min="6402" max="6402" width="11.75" style="125" customWidth="1"/>
    <col min="6403" max="6403" width="10.375" style="125" customWidth="1"/>
    <col min="6404" max="6405" width="9.5" style="125" customWidth="1"/>
    <col min="6406" max="6406" width="9.25" style="125" customWidth="1"/>
    <col min="6407" max="6408" width="9.75" style="125" customWidth="1"/>
    <col min="6409" max="6409" width="10.5" style="125" customWidth="1"/>
    <col min="6410" max="6410" width="9" style="125"/>
    <col min="6411" max="6411" width="9" style="125" hidden="1" customWidth="1"/>
    <col min="6412" max="6412" width="9.625" style="125" customWidth="1"/>
    <col min="6413" max="6656" width="9" style="125"/>
    <col min="6657" max="6657" width="36.25" style="125" customWidth="1"/>
    <col min="6658" max="6658" width="11.75" style="125" customWidth="1"/>
    <col min="6659" max="6659" width="10.375" style="125" customWidth="1"/>
    <col min="6660" max="6661" width="9.5" style="125" customWidth="1"/>
    <col min="6662" max="6662" width="9.25" style="125" customWidth="1"/>
    <col min="6663" max="6664" width="9.75" style="125" customWidth="1"/>
    <col min="6665" max="6665" width="10.5" style="125" customWidth="1"/>
    <col min="6666" max="6666" width="9" style="125"/>
    <col min="6667" max="6667" width="9" style="125" hidden="1" customWidth="1"/>
    <col min="6668" max="6668" width="9.625" style="125" customWidth="1"/>
    <col min="6669" max="6912" width="9" style="125"/>
    <col min="6913" max="6913" width="36.25" style="125" customWidth="1"/>
    <col min="6914" max="6914" width="11.75" style="125" customWidth="1"/>
    <col min="6915" max="6915" width="10.375" style="125" customWidth="1"/>
    <col min="6916" max="6917" width="9.5" style="125" customWidth="1"/>
    <col min="6918" max="6918" width="9.25" style="125" customWidth="1"/>
    <col min="6919" max="6920" width="9.75" style="125" customWidth="1"/>
    <col min="6921" max="6921" width="10.5" style="125" customWidth="1"/>
    <col min="6922" max="6922" width="9" style="125"/>
    <col min="6923" max="6923" width="9" style="125" hidden="1" customWidth="1"/>
    <col min="6924" max="6924" width="9.625" style="125" customWidth="1"/>
    <col min="6925" max="7168" width="9" style="125"/>
    <col min="7169" max="7169" width="36.25" style="125" customWidth="1"/>
    <col min="7170" max="7170" width="11.75" style="125" customWidth="1"/>
    <col min="7171" max="7171" width="10.375" style="125" customWidth="1"/>
    <col min="7172" max="7173" width="9.5" style="125" customWidth="1"/>
    <col min="7174" max="7174" width="9.25" style="125" customWidth="1"/>
    <col min="7175" max="7176" width="9.75" style="125" customWidth="1"/>
    <col min="7177" max="7177" width="10.5" style="125" customWidth="1"/>
    <col min="7178" max="7178" width="9" style="125"/>
    <col min="7179" max="7179" width="9" style="125" hidden="1" customWidth="1"/>
    <col min="7180" max="7180" width="9.625" style="125" customWidth="1"/>
    <col min="7181" max="7424" width="9" style="125"/>
    <col min="7425" max="7425" width="36.25" style="125" customWidth="1"/>
    <col min="7426" max="7426" width="11.75" style="125" customWidth="1"/>
    <col min="7427" max="7427" width="10.375" style="125" customWidth="1"/>
    <col min="7428" max="7429" width="9.5" style="125" customWidth="1"/>
    <col min="7430" max="7430" width="9.25" style="125" customWidth="1"/>
    <col min="7431" max="7432" width="9.75" style="125" customWidth="1"/>
    <col min="7433" max="7433" width="10.5" style="125" customWidth="1"/>
    <col min="7434" max="7434" width="9" style="125"/>
    <col min="7435" max="7435" width="9" style="125" hidden="1" customWidth="1"/>
    <col min="7436" max="7436" width="9.625" style="125" customWidth="1"/>
    <col min="7437" max="7680" width="9" style="125"/>
    <col min="7681" max="7681" width="36.25" style="125" customWidth="1"/>
    <col min="7682" max="7682" width="11.75" style="125" customWidth="1"/>
    <col min="7683" max="7683" width="10.375" style="125" customWidth="1"/>
    <col min="7684" max="7685" width="9.5" style="125" customWidth="1"/>
    <col min="7686" max="7686" width="9.25" style="125" customWidth="1"/>
    <col min="7687" max="7688" width="9.75" style="125" customWidth="1"/>
    <col min="7689" max="7689" width="10.5" style="125" customWidth="1"/>
    <col min="7690" max="7690" width="9" style="125"/>
    <col min="7691" max="7691" width="9" style="125" hidden="1" customWidth="1"/>
    <col min="7692" max="7692" width="9.625" style="125" customWidth="1"/>
    <col min="7693" max="7936" width="9" style="125"/>
    <col min="7937" max="7937" width="36.25" style="125" customWidth="1"/>
    <col min="7938" max="7938" width="11.75" style="125" customWidth="1"/>
    <col min="7939" max="7939" width="10.375" style="125" customWidth="1"/>
    <col min="7940" max="7941" width="9.5" style="125" customWidth="1"/>
    <col min="7942" max="7942" width="9.25" style="125" customWidth="1"/>
    <col min="7943" max="7944" width="9.75" style="125" customWidth="1"/>
    <col min="7945" max="7945" width="10.5" style="125" customWidth="1"/>
    <col min="7946" max="7946" width="9" style="125"/>
    <col min="7947" max="7947" width="9" style="125" hidden="1" customWidth="1"/>
    <col min="7948" max="7948" width="9.625" style="125" customWidth="1"/>
    <col min="7949" max="8192" width="9" style="125"/>
    <col min="8193" max="8193" width="36.25" style="125" customWidth="1"/>
    <col min="8194" max="8194" width="11.75" style="125" customWidth="1"/>
    <col min="8195" max="8195" width="10.375" style="125" customWidth="1"/>
    <col min="8196" max="8197" width="9.5" style="125" customWidth="1"/>
    <col min="8198" max="8198" width="9.25" style="125" customWidth="1"/>
    <col min="8199" max="8200" width="9.75" style="125" customWidth="1"/>
    <col min="8201" max="8201" width="10.5" style="125" customWidth="1"/>
    <col min="8202" max="8202" width="9" style="125"/>
    <col min="8203" max="8203" width="9" style="125" hidden="1" customWidth="1"/>
    <col min="8204" max="8204" width="9.625" style="125" customWidth="1"/>
    <col min="8205" max="8448" width="9" style="125"/>
    <col min="8449" max="8449" width="36.25" style="125" customWidth="1"/>
    <col min="8450" max="8450" width="11.75" style="125" customWidth="1"/>
    <col min="8451" max="8451" width="10.375" style="125" customWidth="1"/>
    <col min="8452" max="8453" width="9.5" style="125" customWidth="1"/>
    <col min="8454" max="8454" width="9.25" style="125" customWidth="1"/>
    <col min="8455" max="8456" width="9.75" style="125" customWidth="1"/>
    <col min="8457" max="8457" width="10.5" style="125" customWidth="1"/>
    <col min="8458" max="8458" width="9" style="125"/>
    <col min="8459" max="8459" width="9" style="125" hidden="1" customWidth="1"/>
    <col min="8460" max="8460" width="9.625" style="125" customWidth="1"/>
    <col min="8461" max="8704" width="9" style="125"/>
    <col min="8705" max="8705" width="36.25" style="125" customWidth="1"/>
    <col min="8706" max="8706" width="11.75" style="125" customWidth="1"/>
    <col min="8707" max="8707" width="10.375" style="125" customWidth="1"/>
    <col min="8708" max="8709" width="9.5" style="125" customWidth="1"/>
    <col min="8710" max="8710" width="9.25" style="125" customWidth="1"/>
    <col min="8711" max="8712" width="9.75" style="125" customWidth="1"/>
    <col min="8713" max="8713" width="10.5" style="125" customWidth="1"/>
    <col min="8714" max="8714" width="9" style="125"/>
    <col min="8715" max="8715" width="9" style="125" hidden="1" customWidth="1"/>
    <col min="8716" max="8716" width="9.625" style="125" customWidth="1"/>
    <col min="8717" max="8960" width="9" style="125"/>
    <col min="8961" max="8961" width="36.25" style="125" customWidth="1"/>
    <col min="8962" max="8962" width="11.75" style="125" customWidth="1"/>
    <col min="8963" max="8963" width="10.375" style="125" customWidth="1"/>
    <col min="8964" max="8965" width="9.5" style="125" customWidth="1"/>
    <col min="8966" max="8966" width="9.25" style="125" customWidth="1"/>
    <col min="8967" max="8968" width="9.75" style="125" customWidth="1"/>
    <col min="8969" max="8969" width="10.5" style="125" customWidth="1"/>
    <col min="8970" max="8970" width="9" style="125"/>
    <col min="8971" max="8971" width="9" style="125" hidden="1" customWidth="1"/>
    <col min="8972" max="8972" width="9.625" style="125" customWidth="1"/>
    <col min="8973" max="9216" width="9" style="125"/>
    <col min="9217" max="9217" width="36.25" style="125" customWidth="1"/>
    <col min="9218" max="9218" width="11.75" style="125" customWidth="1"/>
    <col min="9219" max="9219" width="10.375" style="125" customWidth="1"/>
    <col min="9220" max="9221" width="9.5" style="125" customWidth="1"/>
    <col min="9222" max="9222" width="9.25" style="125" customWidth="1"/>
    <col min="9223" max="9224" width="9.75" style="125" customWidth="1"/>
    <col min="9225" max="9225" width="10.5" style="125" customWidth="1"/>
    <col min="9226" max="9226" width="9" style="125"/>
    <col min="9227" max="9227" width="9" style="125" hidden="1" customWidth="1"/>
    <col min="9228" max="9228" width="9.625" style="125" customWidth="1"/>
    <col min="9229" max="9472" width="9" style="125"/>
    <col min="9473" max="9473" width="36.25" style="125" customWidth="1"/>
    <col min="9474" max="9474" width="11.75" style="125" customWidth="1"/>
    <col min="9475" max="9475" width="10.375" style="125" customWidth="1"/>
    <col min="9476" max="9477" width="9.5" style="125" customWidth="1"/>
    <col min="9478" max="9478" width="9.25" style="125" customWidth="1"/>
    <col min="9479" max="9480" width="9.75" style="125" customWidth="1"/>
    <col min="9481" max="9481" width="10.5" style="125" customWidth="1"/>
    <col min="9482" max="9482" width="9" style="125"/>
    <col min="9483" max="9483" width="9" style="125" hidden="1" customWidth="1"/>
    <col min="9484" max="9484" width="9.625" style="125" customWidth="1"/>
    <col min="9485" max="9728" width="9" style="125"/>
    <col min="9729" max="9729" width="36.25" style="125" customWidth="1"/>
    <col min="9730" max="9730" width="11.75" style="125" customWidth="1"/>
    <col min="9731" max="9731" width="10.375" style="125" customWidth="1"/>
    <col min="9732" max="9733" width="9.5" style="125" customWidth="1"/>
    <col min="9734" max="9734" width="9.25" style="125" customWidth="1"/>
    <col min="9735" max="9736" width="9.75" style="125" customWidth="1"/>
    <col min="9737" max="9737" width="10.5" style="125" customWidth="1"/>
    <col min="9738" max="9738" width="9" style="125"/>
    <col min="9739" max="9739" width="9" style="125" hidden="1" customWidth="1"/>
    <col min="9740" max="9740" width="9.625" style="125" customWidth="1"/>
    <col min="9741" max="9984" width="9" style="125"/>
    <col min="9985" max="9985" width="36.25" style="125" customWidth="1"/>
    <col min="9986" max="9986" width="11.75" style="125" customWidth="1"/>
    <col min="9987" max="9987" width="10.375" style="125" customWidth="1"/>
    <col min="9988" max="9989" width="9.5" style="125" customWidth="1"/>
    <col min="9990" max="9990" width="9.25" style="125" customWidth="1"/>
    <col min="9991" max="9992" width="9.75" style="125" customWidth="1"/>
    <col min="9993" max="9993" width="10.5" style="125" customWidth="1"/>
    <col min="9994" max="9994" width="9" style="125"/>
    <col min="9995" max="9995" width="9" style="125" hidden="1" customWidth="1"/>
    <col min="9996" max="9996" width="9.625" style="125" customWidth="1"/>
    <col min="9997" max="10240" width="9" style="125"/>
    <col min="10241" max="10241" width="36.25" style="125" customWidth="1"/>
    <col min="10242" max="10242" width="11.75" style="125" customWidth="1"/>
    <col min="10243" max="10243" width="10.375" style="125" customWidth="1"/>
    <col min="10244" max="10245" width="9.5" style="125" customWidth="1"/>
    <col min="10246" max="10246" width="9.25" style="125" customWidth="1"/>
    <col min="10247" max="10248" width="9.75" style="125" customWidth="1"/>
    <col min="10249" max="10249" width="10.5" style="125" customWidth="1"/>
    <col min="10250" max="10250" width="9" style="125"/>
    <col min="10251" max="10251" width="9" style="125" hidden="1" customWidth="1"/>
    <col min="10252" max="10252" width="9.625" style="125" customWidth="1"/>
    <col min="10253" max="10496" width="9" style="125"/>
    <col min="10497" max="10497" width="36.25" style="125" customWidth="1"/>
    <col min="10498" max="10498" width="11.75" style="125" customWidth="1"/>
    <col min="10499" max="10499" width="10.375" style="125" customWidth="1"/>
    <col min="10500" max="10501" width="9.5" style="125" customWidth="1"/>
    <col min="10502" max="10502" width="9.25" style="125" customWidth="1"/>
    <col min="10503" max="10504" width="9.75" style="125" customWidth="1"/>
    <col min="10505" max="10505" width="10.5" style="125" customWidth="1"/>
    <col min="10506" max="10506" width="9" style="125"/>
    <col min="10507" max="10507" width="9" style="125" hidden="1" customWidth="1"/>
    <col min="10508" max="10508" width="9.625" style="125" customWidth="1"/>
    <col min="10509" max="10752" width="9" style="125"/>
    <col min="10753" max="10753" width="36.25" style="125" customWidth="1"/>
    <col min="10754" max="10754" width="11.75" style="125" customWidth="1"/>
    <col min="10755" max="10755" width="10.375" style="125" customWidth="1"/>
    <col min="10756" max="10757" width="9.5" style="125" customWidth="1"/>
    <col min="10758" max="10758" width="9.25" style="125" customWidth="1"/>
    <col min="10759" max="10760" width="9.75" style="125" customWidth="1"/>
    <col min="10761" max="10761" width="10.5" style="125" customWidth="1"/>
    <col min="10762" max="10762" width="9" style="125"/>
    <col min="10763" max="10763" width="9" style="125" hidden="1" customWidth="1"/>
    <col min="10764" max="10764" width="9.625" style="125" customWidth="1"/>
    <col min="10765" max="11008" width="9" style="125"/>
    <col min="11009" max="11009" width="36.25" style="125" customWidth="1"/>
    <col min="11010" max="11010" width="11.75" style="125" customWidth="1"/>
    <col min="11011" max="11011" width="10.375" style="125" customWidth="1"/>
    <col min="11012" max="11013" width="9.5" style="125" customWidth="1"/>
    <col min="11014" max="11014" width="9.25" style="125" customWidth="1"/>
    <col min="11015" max="11016" width="9.75" style="125" customWidth="1"/>
    <col min="11017" max="11017" width="10.5" style="125" customWidth="1"/>
    <col min="11018" max="11018" width="9" style="125"/>
    <col min="11019" max="11019" width="9" style="125" hidden="1" customWidth="1"/>
    <col min="11020" max="11020" width="9.625" style="125" customWidth="1"/>
    <col min="11021" max="11264" width="9" style="125"/>
    <col min="11265" max="11265" width="36.25" style="125" customWidth="1"/>
    <col min="11266" max="11266" width="11.75" style="125" customWidth="1"/>
    <col min="11267" max="11267" width="10.375" style="125" customWidth="1"/>
    <col min="11268" max="11269" width="9.5" style="125" customWidth="1"/>
    <col min="11270" max="11270" width="9.25" style="125" customWidth="1"/>
    <col min="11271" max="11272" width="9.75" style="125" customWidth="1"/>
    <col min="11273" max="11273" width="10.5" style="125" customWidth="1"/>
    <col min="11274" max="11274" width="9" style="125"/>
    <col min="11275" max="11275" width="9" style="125" hidden="1" customWidth="1"/>
    <col min="11276" max="11276" width="9.625" style="125" customWidth="1"/>
    <col min="11277" max="11520" width="9" style="125"/>
    <col min="11521" max="11521" width="36.25" style="125" customWidth="1"/>
    <col min="11522" max="11522" width="11.75" style="125" customWidth="1"/>
    <col min="11523" max="11523" width="10.375" style="125" customWidth="1"/>
    <col min="11524" max="11525" width="9.5" style="125" customWidth="1"/>
    <col min="11526" max="11526" width="9.25" style="125" customWidth="1"/>
    <col min="11527" max="11528" width="9.75" style="125" customWidth="1"/>
    <col min="11529" max="11529" width="10.5" style="125" customWidth="1"/>
    <col min="11530" max="11530" width="9" style="125"/>
    <col min="11531" max="11531" width="9" style="125" hidden="1" customWidth="1"/>
    <col min="11532" max="11532" width="9.625" style="125" customWidth="1"/>
    <col min="11533" max="11776" width="9" style="125"/>
    <col min="11777" max="11777" width="36.25" style="125" customWidth="1"/>
    <col min="11778" max="11778" width="11.75" style="125" customWidth="1"/>
    <col min="11779" max="11779" width="10.375" style="125" customWidth="1"/>
    <col min="11780" max="11781" width="9.5" style="125" customWidth="1"/>
    <col min="11782" max="11782" width="9.25" style="125" customWidth="1"/>
    <col min="11783" max="11784" width="9.75" style="125" customWidth="1"/>
    <col min="11785" max="11785" width="10.5" style="125" customWidth="1"/>
    <col min="11786" max="11786" width="9" style="125"/>
    <col min="11787" max="11787" width="9" style="125" hidden="1" customWidth="1"/>
    <col min="11788" max="11788" width="9.625" style="125" customWidth="1"/>
    <col min="11789" max="12032" width="9" style="125"/>
    <col min="12033" max="12033" width="36.25" style="125" customWidth="1"/>
    <col min="12034" max="12034" width="11.75" style="125" customWidth="1"/>
    <col min="12035" max="12035" width="10.375" style="125" customWidth="1"/>
    <col min="12036" max="12037" width="9.5" style="125" customWidth="1"/>
    <col min="12038" max="12038" width="9.25" style="125" customWidth="1"/>
    <col min="12039" max="12040" width="9.75" style="125" customWidth="1"/>
    <col min="12041" max="12041" width="10.5" style="125" customWidth="1"/>
    <col min="12042" max="12042" width="9" style="125"/>
    <col min="12043" max="12043" width="9" style="125" hidden="1" customWidth="1"/>
    <col min="12044" max="12044" width="9.625" style="125" customWidth="1"/>
    <col min="12045" max="12288" width="9" style="125"/>
    <col min="12289" max="12289" width="36.25" style="125" customWidth="1"/>
    <col min="12290" max="12290" width="11.75" style="125" customWidth="1"/>
    <col min="12291" max="12291" width="10.375" style="125" customWidth="1"/>
    <col min="12292" max="12293" width="9.5" style="125" customWidth="1"/>
    <col min="12294" max="12294" width="9.25" style="125" customWidth="1"/>
    <col min="12295" max="12296" width="9.75" style="125" customWidth="1"/>
    <col min="12297" max="12297" width="10.5" style="125" customWidth="1"/>
    <col min="12298" max="12298" width="9" style="125"/>
    <col min="12299" max="12299" width="9" style="125" hidden="1" customWidth="1"/>
    <col min="12300" max="12300" width="9.625" style="125" customWidth="1"/>
    <col min="12301" max="12544" width="9" style="125"/>
    <col min="12545" max="12545" width="36.25" style="125" customWidth="1"/>
    <col min="12546" max="12546" width="11.75" style="125" customWidth="1"/>
    <col min="12547" max="12547" width="10.375" style="125" customWidth="1"/>
    <col min="12548" max="12549" width="9.5" style="125" customWidth="1"/>
    <col min="12550" max="12550" width="9.25" style="125" customWidth="1"/>
    <col min="12551" max="12552" width="9.75" style="125" customWidth="1"/>
    <col min="12553" max="12553" width="10.5" style="125" customWidth="1"/>
    <col min="12554" max="12554" width="9" style="125"/>
    <col min="12555" max="12555" width="9" style="125" hidden="1" customWidth="1"/>
    <col min="12556" max="12556" width="9.625" style="125" customWidth="1"/>
    <col min="12557" max="12800" width="9" style="125"/>
    <col min="12801" max="12801" width="36.25" style="125" customWidth="1"/>
    <col min="12802" max="12802" width="11.75" style="125" customWidth="1"/>
    <col min="12803" max="12803" width="10.375" style="125" customWidth="1"/>
    <col min="12804" max="12805" width="9.5" style="125" customWidth="1"/>
    <col min="12806" max="12806" width="9.25" style="125" customWidth="1"/>
    <col min="12807" max="12808" width="9.75" style="125" customWidth="1"/>
    <col min="12809" max="12809" width="10.5" style="125" customWidth="1"/>
    <col min="12810" max="12810" width="9" style="125"/>
    <col min="12811" max="12811" width="9" style="125" hidden="1" customWidth="1"/>
    <col min="12812" max="12812" width="9.625" style="125" customWidth="1"/>
    <col min="12813" max="13056" width="9" style="125"/>
    <col min="13057" max="13057" width="36.25" style="125" customWidth="1"/>
    <col min="13058" max="13058" width="11.75" style="125" customWidth="1"/>
    <col min="13059" max="13059" width="10.375" style="125" customWidth="1"/>
    <col min="13060" max="13061" width="9.5" style="125" customWidth="1"/>
    <col min="13062" max="13062" width="9.25" style="125" customWidth="1"/>
    <col min="13063" max="13064" width="9.75" style="125" customWidth="1"/>
    <col min="13065" max="13065" width="10.5" style="125" customWidth="1"/>
    <col min="13066" max="13066" width="9" style="125"/>
    <col min="13067" max="13067" width="9" style="125" hidden="1" customWidth="1"/>
    <col min="13068" max="13068" width="9.625" style="125" customWidth="1"/>
    <col min="13069" max="13312" width="9" style="125"/>
    <col min="13313" max="13313" width="36.25" style="125" customWidth="1"/>
    <col min="13314" max="13314" width="11.75" style="125" customWidth="1"/>
    <col min="13315" max="13315" width="10.375" style="125" customWidth="1"/>
    <col min="13316" max="13317" width="9.5" style="125" customWidth="1"/>
    <col min="13318" max="13318" width="9.25" style="125" customWidth="1"/>
    <col min="13319" max="13320" width="9.75" style="125" customWidth="1"/>
    <col min="13321" max="13321" width="10.5" style="125" customWidth="1"/>
    <col min="13322" max="13322" width="9" style="125"/>
    <col min="13323" max="13323" width="9" style="125" hidden="1" customWidth="1"/>
    <col min="13324" max="13324" width="9.625" style="125" customWidth="1"/>
    <col min="13325" max="13568" width="9" style="125"/>
    <col min="13569" max="13569" width="36.25" style="125" customWidth="1"/>
    <col min="13570" max="13570" width="11.75" style="125" customWidth="1"/>
    <col min="13571" max="13571" width="10.375" style="125" customWidth="1"/>
    <col min="13572" max="13573" width="9.5" style="125" customWidth="1"/>
    <col min="13574" max="13574" width="9.25" style="125" customWidth="1"/>
    <col min="13575" max="13576" width="9.75" style="125" customWidth="1"/>
    <col min="13577" max="13577" width="10.5" style="125" customWidth="1"/>
    <col min="13578" max="13578" width="9" style="125"/>
    <col min="13579" max="13579" width="9" style="125" hidden="1" customWidth="1"/>
    <col min="13580" max="13580" width="9.625" style="125" customWidth="1"/>
    <col min="13581" max="13824" width="9" style="125"/>
    <col min="13825" max="13825" width="36.25" style="125" customWidth="1"/>
    <col min="13826" max="13826" width="11.75" style="125" customWidth="1"/>
    <col min="13827" max="13827" width="10.375" style="125" customWidth="1"/>
    <col min="13828" max="13829" width="9.5" style="125" customWidth="1"/>
    <col min="13830" max="13830" width="9.25" style="125" customWidth="1"/>
    <col min="13831" max="13832" width="9.75" style="125" customWidth="1"/>
    <col min="13833" max="13833" width="10.5" style="125" customWidth="1"/>
    <col min="13834" max="13834" width="9" style="125"/>
    <col min="13835" max="13835" width="9" style="125" hidden="1" customWidth="1"/>
    <col min="13836" max="13836" width="9.625" style="125" customWidth="1"/>
    <col min="13837" max="14080" width="9" style="125"/>
    <col min="14081" max="14081" width="36.25" style="125" customWidth="1"/>
    <col min="14082" max="14082" width="11.75" style="125" customWidth="1"/>
    <col min="14083" max="14083" width="10.375" style="125" customWidth="1"/>
    <col min="14084" max="14085" width="9.5" style="125" customWidth="1"/>
    <col min="14086" max="14086" width="9.25" style="125" customWidth="1"/>
    <col min="14087" max="14088" width="9.75" style="125" customWidth="1"/>
    <col min="14089" max="14089" width="10.5" style="125" customWidth="1"/>
    <col min="14090" max="14090" width="9" style="125"/>
    <col min="14091" max="14091" width="9" style="125" hidden="1" customWidth="1"/>
    <col min="14092" max="14092" width="9.625" style="125" customWidth="1"/>
    <col min="14093" max="14336" width="9" style="125"/>
    <col min="14337" max="14337" width="36.25" style="125" customWidth="1"/>
    <col min="14338" max="14338" width="11.75" style="125" customWidth="1"/>
    <col min="14339" max="14339" width="10.375" style="125" customWidth="1"/>
    <col min="14340" max="14341" width="9.5" style="125" customWidth="1"/>
    <col min="14342" max="14342" width="9.25" style="125" customWidth="1"/>
    <col min="14343" max="14344" width="9.75" style="125" customWidth="1"/>
    <col min="14345" max="14345" width="10.5" style="125" customWidth="1"/>
    <col min="14346" max="14346" width="9" style="125"/>
    <col min="14347" max="14347" width="9" style="125" hidden="1" customWidth="1"/>
    <col min="14348" max="14348" width="9.625" style="125" customWidth="1"/>
    <col min="14349" max="14592" width="9" style="125"/>
    <col min="14593" max="14593" width="36.25" style="125" customWidth="1"/>
    <col min="14594" max="14594" width="11.75" style="125" customWidth="1"/>
    <col min="14595" max="14595" width="10.375" style="125" customWidth="1"/>
    <col min="14596" max="14597" width="9.5" style="125" customWidth="1"/>
    <col min="14598" max="14598" width="9.25" style="125" customWidth="1"/>
    <col min="14599" max="14600" width="9.75" style="125" customWidth="1"/>
    <col min="14601" max="14601" width="10.5" style="125" customWidth="1"/>
    <col min="14602" max="14602" width="9" style="125"/>
    <col min="14603" max="14603" width="9" style="125" hidden="1" customWidth="1"/>
    <col min="14604" max="14604" width="9.625" style="125" customWidth="1"/>
    <col min="14605" max="14848" width="9" style="125"/>
    <col min="14849" max="14849" width="36.25" style="125" customWidth="1"/>
    <col min="14850" max="14850" width="11.75" style="125" customWidth="1"/>
    <col min="14851" max="14851" width="10.375" style="125" customWidth="1"/>
    <col min="14852" max="14853" width="9.5" style="125" customWidth="1"/>
    <col min="14854" max="14854" width="9.25" style="125" customWidth="1"/>
    <col min="14855" max="14856" width="9.75" style="125" customWidth="1"/>
    <col min="14857" max="14857" width="10.5" style="125" customWidth="1"/>
    <col min="14858" max="14858" width="9" style="125"/>
    <col min="14859" max="14859" width="9" style="125" hidden="1" customWidth="1"/>
    <col min="14860" max="14860" width="9.625" style="125" customWidth="1"/>
    <col min="14861" max="15104" width="9" style="125"/>
    <col min="15105" max="15105" width="36.25" style="125" customWidth="1"/>
    <col min="15106" max="15106" width="11.75" style="125" customWidth="1"/>
    <col min="15107" max="15107" width="10.375" style="125" customWidth="1"/>
    <col min="15108" max="15109" width="9.5" style="125" customWidth="1"/>
    <col min="15110" max="15110" width="9.25" style="125" customWidth="1"/>
    <col min="15111" max="15112" width="9.75" style="125" customWidth="1"/>
    <col min="15113" max="15113" width="10.5" style="125" customWidth="1"/>
    <col min="15114" max="15114" width="9" style="125"/>
    <col min="15115" max="15115" width="9" style="125" hidden="1" customWidth="1"/>
    <col min="15116" max="15116" width="9.625" style="125" customWidth="1"/>
    <col min="15117" max="15360" width="9" style="125"/>
    <col min="15361" max="15361" width="36.25" style="125" customWidth="1"/>
    <col min="15362" max="15362" width="11.75" style="125" customWidth="1"/>
    <col min="15363" max="15363" width="10.375" style="125" customWidth="1"/>
    <col min="15364" max="15365" width="9.5" style="125" customWidth="1"/>
    <col min="15366" max="15366" width="9.25" style="125" customWidth="1"/>
    <col min="15367" max="15368" width="9.75" style="125" customWidth="1"/>
    <col min="15369" max="15369" width="10.5" style="125" customWidth="1"/>
    <col min="15370" max="15370" width="9" style="125"/>
    <col min="15371" max="15371" width="9" style="125" hidden="1" customWidth="1"/>
    <col min="15372" max="15372" width="9.625" style="125" customWidth="1"/>
    <col min="15373" max="15616" width="9" style="125"/>
    <col min="15617" max="15617" width="36.25" style="125" customWidth="1"/>
    <col min="15618" max="15618" width="11.75" style="125" customWidth="1"/>
    <col min="15619" max="15619" width="10.375" style="125" customWidth="1"/>
    <col min="15620" max="15621" width="9.5" style="125" customWidth="1"/>
    <col min="15622" max="15622" width="9.25" style="125" customWidth="1"/>
    <col min="15623" max="15624" width="9.75" style="125" customWidth="1"/>
    <col min="15625" max="15625" width="10.5" style="125" customWidth="1"/>
    <col min="15626" max="15626" width="9" style="125"/>
    <col min="15627" max="15627" width="9" style="125" hidden="1" customWidth="1"/>
    <col min="15628" max="15628" width="9.625" style="125" customWidth="1"/>
    <col min="15629" max="15872" width="9" style="125"/>
    <col min="15873" max="15873" width="36.25" style="125" customWidth="1"/>
    <col min="15874" max="15874" width="11.75" style="125" customWidth="1"/>
    <col min="15875" max="15875" width="10.375" style="125" customWidth="1"/>
    <col min="15876" max="15877" width="9.5" style="125" customWidth="1"/>
    <col min="15878" max="15878" width="9.25" style="125" customWidth="1"/>
    <col min="15879" max="15880" width="9.75" style="125" customWidth="1"/>
    <col min="15881" max="15881" width="10.5" style="125" customWidth="1"/>
    <col min="15882" max="15882" width="9" style="125"/>
    <col min="15883" max="15883" width="9" style="125" hidden="1" customWidth="1"/>
    <col min="15884" max="15884" width="9.625" style="125" customWidth="1"/>
    <col min="15885" max="16128" width="9" style="125"/>
    <col min="16129" max="16129" width="36.25" style="125" customWidth="1"/>
    <col min="16130" max="16130" width="11.75" style="125" customWidth="1"/>
    <col min="16131" max="16131" width="10.375" style="125" customWidth="1"/>
    <col min="16132" max="16133" width="9.5" style="125" customWidth="1"/>
    <col min="16134" max="16134" width="9.25" style="125" customWidth="1"/>
    <col min="16135" max="16136" width="9.75" style="125" customWidth="1"/>
    <col min="16137" max="16137" width="10.5" style="125" customWidth="1"/>
    <col min="16138" max="16138" width="9" style="125"/>
    <col min="16139" max="16139" width="9" style="125" hidden="1" customWidth="1"/>
    <col min="16140" max="16140" width="9.625" style="125" customWidth="1"/>
    <col min="16141" max="16384" width="9" style="125"/>
  </cols>
  <sheetData>
    <row r="1" ht="15.75" spans="1:9">
      <c r="A1" s="126" t="s">
        <v>563</v>
      </c>
      <c r="B1" s="127"/>
      <c r="C1" s="127"/>
      <c r="D1" s="127"/>
      <c r="E1" s="127"/>
      <c r="F1" s="127"/>
      <c r="G1" s="127"/>
      <c r="H1" s="127"/>
      <c r="I1" s="127"/>
    </row>
    <row r="2" customHeight="1" spans="1:9">
      <c r="A2" s="128" t="s">
        <v>564</v>
      </c>
      <c r="B2" s="129"/>
      <c r="C2" s="129"/>
      <c r="D2" s="129"/>
      <c r="E2" s="129"/>
      <c r="F2" s="129"/>
      <c r="G2" s="129"/>
      <c r="H2" s="129"/>
      <c r="I2" s="129"/>
    </row>
    <row r="3" ht="15" spans="1:9">
      <c r="A3" s="130" t="s">
        <v>565</v>
      </c>
      <c r="B3" s="131"/>
      <c r="C3" s="131"/>
      <c r="D3" s="131"/>
      <c r="E3" s="131"/>
      <c r="F3" s="131"/>
      <c r="G3" s="131"/>
      <c r="H3" s="132" t="s">
        <v>566</v>
      </c>
      <c r="I3" s="132"/>
    </row>
    <row r="4" s="120" customFormat="1" ht="30" customHeight="1" spans="1:9">
      <c r="A4" s="133" t="s">
        <v>567</v>
      </c>
      <c r="B4" s="133" t="s">
        <v>479</v>
      </c>
      <c r="C4" s="134" t="s">
        <v>568</v>
      </c>
      <c r="D4" s="135"/>
      <c r="E4" s="135"/>
      <c r="F4" s="135"/>
      <c r="G4" s="135"/>
      <c r="H4" s="135"/>
      <c r="I4" s="153"/>
    </row>
    <row r="5" s="120" customFormat="1" ht="30" customHeight="1" spans="1:9">
      <c r="A5" s="136"/>
      <c r="B5" s="136"/>
      <c r="C5" s="137"/>
      <c r="D5" s="138"/>
      <c r="E5" s="138"/>
      <c r="F5" s="138"/>
      <c r="G5" s="138"/>
      <c r="H5" s="138"/>
      <c r="I5" s="154"/>
    </row>
    <row r="6" s="121" customFormat="1" ht="20.1" customHeight="1" spans="1:11">
      <c r="A6" s="139" t="s">
        <v>569</v>
      </c>
      <c r="B6" s="140"/>
      <c r="C6" s="140"/>
      <c r="D6" s="140"/>
      <c r="E6" s="140"/>
      <c r="F6" s="140"/>
      <c r="G6" s="140"/>
      <c r="H6" s="140"/>
      <c r="I6" s="140"/>
      <c r="K6" s="155" t="e">
        <f>#REF!-#REF!</f>
        <v>#REF!</v>
      </c>
    </row>
    <row r="7" s="121" customFormat="1" ht="20.1" customHeight="1" spans="1:11">
      <c r="A7" s="141" t="s">
        <v>570</v>
      </c>
      <c r="B7" s="140"/>
      <c r="C7" s="140"/>
      <c r="D7" s="140"/>
      <c r="E7" s="140"/>
      <c r="F7" s="140"/>
      <c r="G7" s="140"/>
      <c r="H7" s="140"/>
      <c r="I7" s="140"/>
      <c r="K7" s="155"/>
    </row>
    <row r="8" s="121" customFormat="1" ht="20.1" customHeight="1" spans="1:9">
      <c r="A8" s="142" t="s">
        <v>571</v>
      </c>
      <c r="B8" s="143"/>
      <c r="C8" s="143"/>
      <c r="D8" s="143"/>
      <c r="E8" s="143"/>
      <c r="F8" s="143"/>
      <c r="G8" s="143"/>
      <c r="H8" s="143"/>
      <c r="I8" s="143"/>
    </row>
    <row r="9" s="121" customFormat="1" ht="20.1" customHeight="1" spans="1:11">
      <c r="A9" s="50" t="s">
        <v>572</v>
      </c>
      <c r="B9" s="143"/>
      <c r="C9" s="143"/>
      <c r="D9" s="143"/>
      <c r="E9" s="143"/>
      <c r="F9" s="143"/>
      <c r="G9" s="143"/>
      <c r="H9" s="143"/>
      <c r="I9" s="143"/>
      <c r="K9" s="155" t="e">
        <f>B6-#REF!</f>
        <v>#REF!</v>
      </c>
    </row>
    <row r="10" s="122" customFormat="1" ht="20.1" customHeight="1" spans="1:9">
      <c r="A10" s="144" t="s">
        <v>573</v>
      </c>
      <c r="B10" s="145"/>
      <c r="C10" s="145"/>
      <c r="D10" s="145"/>
      <c r="E10" s="145"/>
      <c r="F10" s="145"/>
      <c r="G10" s="145"/>
      <c r="H10" s="145"/>
      <c r="I10" s="145"/>
    </row>
    <row r="11" s="121" customFormat="1" ht="20.1" customHeight="1" spans="1:11">
      <c r="A11" s="146" t="s">
        <v>574</v>
      </c>
      <c r="B11" s="143"/>
      <c r="C11" s="143"/>
      <c r="D11" s="143"/>
      <c r="E11" s="143"/>
      <c r="F11" s="143"/>
      <c r="G11" s="143"/>
      <c r="H11" s="143"/>
      <c r="I11" s="143"/>
      <c r="K11" s="155" t="e">
        <f>K6-K9</f>
        <v>#REF!</v>
      </c>
    </row>
    <row r="12" s="121" customFormat="1" ht="20.1" customHeight="1" spans="1:10">
      <c r="A12" s="50" t="s">
        <v>572</v>
      </c>
      <c r="B12" s="143"/>
      <c r="C12" s="143"/>
      <c r="D12" s="143"/>
      <c r="E12" s="143"/>
      <c r="F12" s="143"/>
      <c r="G12" s="143"/>
      <c r="H12" s="143"/>
      <c r="I12" s="143"/>
      <c r="J12" s="155"/>
    </row>
    <row r="13" s="123" customFormat="1" ht="20.1" customHeight="1" spans="1:9">
      <c r="A13" s="147" t="s">
        <v>575</v>
      </c>
      <c r="B13" s="148"/>
      <c r="C13" s="148"/>
      <c r="D13" s="148"/>
      <c r="E13" s="148"/>
      <c r="F13" s="148"/>
      <c r="G13" s="148"/>
      <c r="H13" s="148"/>
      <c r="I13" s="148"/>
    </row>
    <row r="14" ht="20.1" customHeight="1" spans="1:9">
      <c r="A14" s="149" t="s">
        <v>576</v>
      </c>
      <c r="B14" s="150"/>
      <c r="C14" s="150"/>
      <c r="D14" s="150"/>
      <c r="E14" s="150"/>
      <c r="F14" s="150"/>
      <c r="G14" s="150"/>
      <c r="H14" s="150"/>
      <c r="I14" s="150"/>
    </row>
    <row r="15" ht="20.1" customHeight="1" spans="1:9">
      <c r="A15" s="151" t="s">
        <v>577</v>
      </c>
      <c r="B15" s="150"/>
      <c r="C15" s="150"/>
      <c r="D15" s="150"/>
      <c r="E15" s="150"/>
      <c r="F15" s="150"/>
      <c r="G15" s="150"/>
      <c r="H15" s="150"/>
      <c r="I15" s="150"/>
    </row>
    <row r="16" ht="20.1" customHeight="1" spans="1:9">
      <c r="A16" s="149" t="s">
        <v>578</v>
      </c>
      <c r="B16" s="150"/>
      <c r="C16" s="150"/>
      <c r="D16" s="150"/>
      <c r="E16" s="150"/>
      <c r="F16" s="150"/>
      <c r="G16" s="150"/>
      <c r="H16" s="150"/>
      <c r="I16" s="150"/>
    </row>
    <row r="17" ht="20.1" customHeight="1" spans="1:9">
      <c r="A17" s="149" t="s">
        <v>579</v>
      </c>
      <c r="B17" s="150"/>
      <c r="C17" s="150"/>
      <c r="D17" s="150"/>
      <c r="E17" s="150"/>
      <c r="F17" s="150"/>
      <c r="G17" s="150"/>
      <c r="H17" s="150"/>
      <c r="I17" s="150"/>
    </row>
    <row r="18" ht="20.1" customHeight="1" spans="1:9">
      <c r="A18" s="50" t="s">
        <v>572</v>
      </c>
      <c r="B18" s="150"/>
      <c r="C18" s="150"/>
      <c r="D18" s="150"/>
      <c r="E18" s="150"/>
      <c r="F18" s="150"/>
      <c r="G18" s="150"/>
      <c r="H18" s="150"/>
      <c r="I18" s="150"/>
    </row>
    <row r="19" s="120" customFormat="1" customHeight="1" spans="1:9">
      <c r="A19" s="152" t="s">
        <v>580</v>
      </c>
      <c r="B19" s="119"/>
      <c r="C19" s="119"/>
      <c r="D19" s="119"/>
      <c r="E19" s="119"/>
      <c r="F19" s="119"/>
      <c r="G19" s="119"/>
      <c r="H19" s="71"/>
      <c r="I19" s="71"/>
    </row>
    <row r="22" customHeight="1" spans="2:9">
      <c r="B22" s="123"/>
      <c r="C22" s="123"/>
      <c r="D22" s="123"/>
      <c r="E22" s="123"/>
      <c r="F22" s="123"/>
      <c r="G22" s="123"/>
      <c r="H22" s="123"/>
      <c r="I22" s="123"/>
    </row>
    <row r="23" s="124" customFormat="1" customHeight="1" spans="1:11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="124" customFormat="1" customHeight="1" spans="1:1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="124" customFormat="1" customHeight="1" spans="1:1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="124" customFormat="1" customHeight="1" spans="1:1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="124" customFormat="1" customHeight="1" spans="1:1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="124" customFormat="1" customHeight="1" spans="1:1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</sheetData>
  <mergeCells count="6">
    <mergeCell ref="A2:I2"/>
    <mergeCell ref="H3:I3"/>
    <mergeCell ref="A19:I19"/>
    <mergeCell ref="A4:A5"/>
    <mergeCell ref="B4:B5"/>
    <mergeCell ref="C4:I5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showZeros="0" workbookViewId="0">
      <selection activeCell="E13" sqref="E13"/>
    </sheetView>
  </sheetViews>
  <sheetFormatPr defaultColWidth="9" defaultRowHeight="14.25" outlineLevelCol="7"/>
  <cols>
    <col min="1" max="1" width="11" style="76" customWidth="1"/>
    <col min="2" max="2" width="34.125" style="76" customWidth="1"/>
    <col min="3" max="3" width="17.5" style="76" customWidth="1"/>
    <col min="4" max="4" width="17.5" style="77" customWidth="1"/>
    <col min="5" max="5" width="26.375" style="77" customWidth="1"/>
    <col min="6" max="256" width="9" style="76"/>
    <col min="257" max="257" width="11" style="76" customWidth="1"/>
    <col min="258" max="258" width="34.125" style="76" customWidth="1"/>
    <col min="259" max="260" width="17.5" style="76" customWidth="1"/>
    <col min="261" max="261" width="26.375" style="76" customWidth="1"/>
    <col min="262" max="512" width="9" style="76"/>
    <col min="513" max="513" width="11" style="76" customWidth="1"/>
    <col min="514" max="514" width="34.125" style="76" customWidth="1"/>
    <col min="515" max="516" width="17.5" style="76" customWidth="1"/>
    <col min="517" max="517" width="26.375" style="76" customWidth="1"/>
    <col min="518" max="768" width="9" style="76"/>
    <col min="769" max="769" width="11" style="76" customWidth="1"/>
    <col min="770" max="770" width="34.125" style="76" customWidth="1"/>
    <col min="771" max="772" width="17.5" style="76" customWidth="1"/>
    <col min="773" max="773" width="26.375" style="76" customWidth="1"/>
    <col min="774" max="1024" width="9" style="76"/>
    <col min="1025" max="1025" width="11" style="76" customWidth="1"/>
    <col min="1026" max="1026" width="34.125" style="76" customWidth="1"/>
    <col min="1027" max="1028" width="17.5" style="76" customWidth="1"/>
    <col min="1029" max="1029" width="26.375" style="76" customWidth="1"/>
    <col min="1030" max="1280" width="9" style="76"/>
    <col min="1281" max="1281" width="11" style="76" customWidth="1"/>
    <col min="1282" max="1282" width="34.125" style="76" customWidth="1"/>
    <col min="1283" max="1284" width="17.5" style="76" customWidth="1"/>
    <col min="1285" max="1285" width="26.375" style="76" customWidth="1"/>
    <col min="1286" max="1536" width="9" style="76"/>
    <col min="1537" max="1537" width="11" style="76" customWidth="1"/>
    <col min="1538" max="1538" width="34.125" style="76" customWidth="1"/>
    <col min="1539" max="1540" width="17.5" style="76" customWidth="1"/>
    <col min="1541" max="1541" width="26.375" style="76" customWidth="1"/>
    <col min="1542" max="1792" width="9" style="76"/>
    <col min="1793" max="1793" width="11" style="76" customWidth="1"/>
    <col min="1794" max="1794" width="34.125" style="76" customWidth="1"/>
    <col min="1795" max="1796" width="17.5" style="76" customWidth="1"/>
    <col min="1797" max="1797" width="26.375" style="76" customWidth="1"/>
    <col min="1798" max="2048" width="9" style="76"/>
    <col min="2049" max="2049" width="11" style="76" customWidth="1"/>
    <col min="2050" max="2050" width="34.125" style="76" customWidth="1"/>
    <col min="2051" max="2052" width="17.5" style="76" customWidth="1"/>
    <col min="2053" max="2053" width="26.375" style="76" customWidth="1"/>
    <col min="2054" max="2304" width="9" style="76"/>
    <col min="2305" max="2305" width="11" style="76" customWidth="1"/>
    <col min="2306" max="2306" width="34.125" style="76" customWidth="1"/>
    <col min="2307" max="2308" width="17.5" style="76" customWidth="1"/>
    <col min="2309" max="2309" width="26.375" style="76" customWidth="1"/>
    <col min="2310" max="2560" width="9" style="76"/>
    <col min="2561" max="2561" width="11" style="76" customWidth="1"/>
    <col min="2562" max="2562" width="34.125" style="76" customWidth="1"/>
    <col min="2563" max="2564" width="17.5" style="76" customWidth="1"/>
    <col min="2565" max="2565" width="26.375" style="76" customWidth="1"/>
    <col min="2566" max="2816" width="9" style="76"/>
    <col min="2817" max="2817" width="11" style="76" customWidth="1"/>
    <col min="2818" max="2818" width="34.125" style="76" customWidth="1"/>
    <col min="2819" max="2820" width="17.5" style="76" customWidth="1"/>
    <col min="2821" max="2821" width="26.375" style="76" customWidth="1"/>
    <col min="2822" max="3072" width="9" style="76"/>
    <col min="3073" max="3073" width="11" style="76" customWidth="1"/>
    <col min="3074" max="3074" width="34.125" style="76" customWidth="1"/>
    <col min="3075" max="3076" width="17.5" style="76" customWidth="1"/>
    <col min="3077" max="3077" width="26.375" style="76" customWidth="1"/>
    <col min="3078" max="3328" width="9" style="76"/>
    <col min="3329" max="3329" width="11" style="76" customWidth="1"/>
    <col min="3330" max="3330" width="34.125" style="76" customWidth="1"/>
    <col min="3331" max="3332" width="17.5" style="76" customWidth="1"/>
    <col min="3333" max="3333" width="26.375" style="76" customWidth="1"/>
    <col min="3334" max="3584" width="9" style="76"/>
    <col min="3585" max="3585" width="11" style="76" customWidth="1"/>
    <col min="3586" max="3586" width="34.125" style="76" customWidth="1"/>
    <col min="3587" max="3588" width="17.5" style="76" customWidth="1"/>
    <col min="3589" max="3589" width="26.375" style="76" customWidth="1"/>
    <col min="3590" max="3840" width="9" style="76"/>
    <col min="3841" max="3841" width="11" style="76" customWidth="1"/>
    <col min="3842" max="3842" width="34.125" style="76" customWidth="1"/>
    <col min="3843" max="3844" width="17.5" style="76" customWidth="1"/>
    <col min="3845" max="3845" width="26.375" style="76" customWidth="1"/>
    <col min="3846" max="4096" width="9" style="76"/>
    <col min="4097" max="4097" width="11" style="76" customWidth="1"/>
    <col min="4098" max="4098" width="34.125" style="76" customWidth="1"/>
    <col min="4099" max="4100" width="17.5" style="76" customWidth="1"/>
    <col min="4101" max="4101" width="26.375" style="76" customWidth="1"/>
    <col min="4102" max="4352" width="9" style="76"/>
    <col min="4353" max="4353" width="11" style="76" customWidth="1"/>
    <col min="4354" max="4354" width="34.125" style="76" customWidth="1"/>
    <col min="4355" max="4356" width="17.5" style="76" customWidth="1"/>
    <col min="4357" max="4357" width="26.375" style="76" customWidth="1"/>
    <col min="4358" max="4608" width="9" style="76"/>
    <col min="4609" max="4609" width="11" style="76" customWidth="1"/>
    <col min="4610" max="4610" width="34.125" style="76" customWidth="1"/>
    <col min="4611" max="4612" width="17.5" style="76" customWidth="1"/>
    <col min="4613" max="4613" width="26.375" style="76" customWidth="1"/>
    <col min="4614" max="4864" width="9" style="76"/>
    <col min="4865" max="4865" width="11" style="76" customWidth="1"/>
    <col min="4866" max="4866" width="34.125" style="76" customWidth="1"/>
    <col min="4867" max="4868" width="17.5" style="76" customWidth="1"/>
    <col min="4869" max="4869" width="26.375" style="76" customWidth="1"/>
    <col min="4870" max="5120" width="9" style="76"/>
    <col min="5121" max="5121" width="11" style="76" customWidth="1"/>
    <col min="5122" max="5122" width="34.125" style="76" customWidth="1"/>
    <col min="5123" max="5124" width="17.5" style="76" customWidth="1"/>
    <col min="5125" max="5125" width="26.375" style="76" customWidth="1"/>
    <col min="5126" max="5376" width="9" style="76"/>
    <col min="5377" max="5377" width="11" style="76" customWidth="1"/>
    <col min="5378" max="5378" width="34.125" style="76" customWidth="1"/>
    <col min="5379" max="5380" width="17.5" style="76" customWidth="1"/>
    <col min="5381" max="5381" width="26.375" style="76" customWidth="1"/>
    <col min="5382" max="5632" width="9" style="76"/>
    <col min="5633" max="5633" width="11" style="76" customWidth="1"/>
    <col min="5634" max="5634" width="34.125" style="76" customWidth="1"/>
    <col min="5635" max="5636" width="17.5" style="76" customWidth="1"/>
    <col min="5637" max="5637" width="26.375" style="76" customWidth="1"/>
    <col min="5638" max="5888" width="9" style="76"/>
    <col min="5889" max="5889" width="11" style="76" customWidth="1"/>
    <col min="5890" max="5890" width="34.125" style="76" customWidth="1"/>
    <col min="5891" max="5892" width="17.5" style="76" customWidth="1"/>
    <col min="5893" max="5893" width="26.375" style="76" customWidth="1"/>
    <col min="5894" max="6144" width="9" style="76"/>
    <col min="6145" max="6145" width="11" style="76" customWidth="1"/>
    <col min="6146" max="6146" width="34.125" style="76" customWidth="1"/>
    <col min="6147" max="6148" width="17.5" style="76" customWidth="1"/>
    <col min="6149" max="6149" width="26.375" style="76" customWidth="1"/>
    <col min="6150" max="6400" width="9" style="76"/>
    <col min="6401" max="6401" width="11" style="76" customWidth="1"/>
    <col min="6402" max="6402" width="34.125" style="76" customWidth="1"/>
    <col min="6403" max="6404" width="17.5" style="76" customWidth="1"/>
    <col min="6405" max="6405" width="26.375" style="76" customWidth="1"/>
    <col min="6406" max="6656" width="9" style="76"/>
    <col min="6657" max="6657" width="11" style="76" customWidth="1"/>
    <col min="6658" max="6658" width="34.125" style="76" customWidth="1"/>
    <col min="6659" max="6660" width="17.5" style="76" customWidth="1"/>
    <col min="6661" max="6661" width="26.375" style="76" customWidth="1"/>
    <col min="6662" max="6912" width="9" style="76"/>
    <col min="6913" max="6913" width="11" style="76" customWidth="1"/>
    <col min="6914" max="6914" width="34.125" style="76" customWidth="1"/>
    <col min="6915" max="6916" width="17.5" style="76" customWidth="1"/>
    <col min="6917" max="6917" width="26.375" style="76" customWidth="1"/>
    <col min="6918" max="7168" width="9" style="76"/>
    <col min="7169" max="7169" width="11" style="76" customWidth="1"/>
    <col min="7170" max="7170" width="34.125" style="76" customWidth="1"/>
    <col min="7171" max="7172" width="17.5" style="76" customWidth="1"/>
    <col min="7173" max="7173" width="26.375" style="76" customWidth="1"/>
    <col min="7174" max="7424" width="9" style="76"/>
    <col min="7425" max="7425" width="11" style="76" customWidth="1"/>
    <col min="7426" max="7426" width="34.125" style="76" customWidth="1"/>
    <col min="7427" max="7428" width="17.5" style="76" customWidth="1"/>
    <col min="7429" max="7429" width="26.375" style="76" customWidth="1"/>
    <col min="7430" max="7680" width="9" style="76"/>
    <col min="7681" max="7681" width="11" style="76" customWidth="1"/>
    <col min="7682" max="7682" width="34.125" style="76" customWidth="1"/>
    <col min="7683" max="7684" width="17.5" style="76" customWidth="1"/>
    <col min="7685" max="7685" width="26.375" style="76" customWidth="1"/>
    <col min="7686" max="7936" width="9" style="76"/>
    <col min="7937" max="7937" width="11" style="76" customWidth="1"/>
    <col min="7938" max="7938" width="34.125" style="76" customWidth="1"/>
    <col min="7939" max="7940" width="17.5" style="76" customWidth="1"/>
    <col min="7941" max="7941" width="26.375" style="76" customWidth="1"/>
    <col min="7942" max="8192" width="9" style="76"/>
    <col min="8193" max="8193" width="11" style="76" customWidth="1"/>
    <col min="8194" max="8194" width="34.125" style="76" customWidth="1"/>
    <col min="8195" max="8196" width="17.5" style="76" customWidth="1"/>
    <col min="8197" max="8197" width="26.375" style="76" customWidth="1"/>
    <col min="8198" max="8448" width="9" style="76"/>
    <col min="8449" max="8449" width="11" style="76" customWidth="1"/>
    <col min="8450" max="8450" width="34.125" style="76" customWidth="1"/>
    <col min="8451" max="8452" width="17.5" style="76" customWidth="1"/>
    <col min="8453" max="8453" width="26.375" style="76" customWidth="1"/>
    <col min="8454" max="8704" width="9" style="76"/>
    <col min="8705" max="8705" width="11" style="76" customWidth="1"/>
    <col min="8706" max="8706" width="34.125" style="76" customWidth="1"/>
    <col min="8707" max="8708" width="17.5" style="76" customWidth="1"/>
    <col min="8709" max="8709" width="26.375" style="76" customWidth="1"/>
    <col min="8710" max="8960" width="9" style="76"/>
    <col min="8961" max="8961" width="11" style="76" customWidth="1"/>
    <col min="8962" max="8962" width="34.125" style="76" customWidth="1"/>
    <col min="8963" max="8964" width="17.5" style="76" customWidth="1"/>
    <col min="8965" max="8965" width="26.375" style="76" customWidth="1"/>
    <col min="8966" max="9216" width="9" style="76"/>
    <col min="9217" max="9217" width="11" style="76" customWidth="1"/>
    <col min="9218" max="9218" width="34.125" style="76" customWidth="1"/>
    <col min="9219" max="9220" width="17.5" style="76" customWidth="1"/>
    <col min="9221" max="9221" width="26.375" style="76" customWidth="1"/>
    <col min="9222" max="9472" width="9" style="76"/>
    <col min="9473" max="9473" width="11" style="76" customWidth="1"/>
    <col min="9474" max="9474" width="34.125" style="76" customWidth="1"/>
    <col min="9475" max="9476" width="17.5" style="76" customWidth="1"/>
    <col min="9477" max="9477" width="26.375" style="76" customWidth="1"/>
    <col min="9478" max="9728" width="9" style="76"/>
    <col min="9729" max="9729" width="11" style="76" customWidth="1"/>
    <col min="9730" max="9730" width="34.125" style="76" customWidth="1"/>
    <col min="9731" max="9732" width="17.5" style="76" customWidth="1"/>
    <col min="9733" max="9733" width="26.375" style="76" customWidth="1"/>
    <col min="9734" max="9984" width="9" style="76"/>
    <col min="9985" max="9985" width="11" style="76" customWidth="1"/>
    <col min="9986" max="9986" width="34.125" style="76" customWidth="1"/>
    <col min="9987" max="9988" width="17.5" style="76" customWidth="1"/>
    <col min="9989" max="9989" width="26.375" style="76" customWidth="1"/>
    <col min="9990" max="10240" width="9" style="76"/>
    <col min="10241" max="10241" width="11" style="76" customWidth="1"/>
    <col min="10242" max="10242" width="34.125" style="76" customWidth="1"/>
    <col min="10243" max="10244" width="17.5" style="76" customWidth="1"/>
    <col min="10245" max="10245" width="26.375" style="76" customWidth="1"/>
    <col min="10246" max="10496" width="9" style="76"/>
    <col min="10497" max="10497" width="11" style="76" customWidth="1"/>
    <col min="10498" max="10498" width="34.125" style="76" customWidth="1"/>
    <col min="10499" max="10500" width="17.5" style="76" customWidth="1"/>
    <col min="10501" max="10501" width="26.375" style="76" customWidth="1"/>
    <col min="10502" max="10752" width="9" style="76"/>
    <col min="10753" max="10753" width="11" style="76" customWidth="1"/>
    <col min="10754" max="10754" width="34.125" style="76" customWidth="1"/>
    <col min="10755" max="10756" width="17.5" style="76" customWidth="1"/>
    <col min="10757" max="10757" width="26.375" style="76" customWidth="1"/>
    <col min="10758" max="11008" width="9" style="76"/>
    <col min="11009" max="11009" width="11" style="76" customWidth="1"/>
    <col min="11010" max="11010" width="34.125" style="76" customWidth="1"/>
    <col min="11011" max="11012" width="17.5" style="76" customWidth="1"/>
    <col min="11013" max="11013" width="26.375" style="76" customWidth="1"/>
    <col min="11014" max="11264" width="9" style="76"/>
    <col min="11265" max="11265" width="11" style="76" customWidth="1"/>
    <col min="11266" max="11266" width="34.125" style="76" customWidth="1"/>
    <col min="11267" max="11268" width="17.5" style="76" customWidth="1"/>
    <col min="11269" max="11269" width="26.375" style="76" customWidth="1"/>
    <col min="11270" max="11520" width="9" style="76"/>
    <col min="11521" max="11521" width="11" style="76" customWidth="1"/>
    <col min="11522" max="11522" width="34.125" style="76" customWidth="1"/>
    <col min="11523" max="11524" width="17.5" style="76" customWidth="1"/>
    <col min="11525" max="11525" width="26.375" style="76" customWidth="1"/>
    <col min="11526" max="11776" width="9" style="76"/>
    <col min="11777" max="11777" width="11" style="76" customWidth="1"/>
    <col min="11778" max="11778" width="34.125" style="76" customWidth="1"/>
    <col min="11779" max="11780" width="17.5" style="76" customWidth="1"/>
    <col min="11781" max="11781" width="26.375" style="76" customWidth="1"/>
    <col min="11782" max="12032" width="9" style="76"/>
    <col min="12033" max="12033" width="11" style="76" customWidth="1"/>
    <col min="12034" max="12034" width="34.125" style="76" customWidth="1"/>
    <col min="12035" max="12036" width="17.5" style="76" customWidth="1"/>
    <col min="12037" max="12037" width="26.375" style="76" customWidth="1"/>
    <col min="12038" max="12288" width="9" style="76"/>
    <col min="12289" max="12289" width="11" style="76" customWidth="1"/>
    <col min="12290" max="12290" width="34.125" style="76" customWidth="1"/>
    <col min="12291" max="12292" width="17.5" style="76" customWidth="1"/>
    <col min="12293" max="12293" width="26.375" style="76" customWidth="1"/>
    <col min="12294" max="12544" width="9" style="76"/>
    <col min="12545" max="12545" width="11" style="76" customWidth="1"/>
    <col min="12546" max="12546" width="34.125" style="76" customWidth="1"/>
    <col min="12547" max="12548" width="17.5" style="76" customWidth="1"/>
    <col min="12549" max="12549" width="26.375" style="76" customWidth="1"/>
    <col min="12550" max="12800" width="9" style="76"/>
    <col min="12801" max="12801" width="11" style="76" customWidth="1"/>
    <col min="12802" max="12802" width="34.125" style="76" customWidth="1"/>
    <col min="12803" max="12804" width="17.5" style="76" customWidth="1"/>
    <col min="12805" max="12805" width="26.375" style="76" customWidth="1"/>
    <col min="12806" max="13056" width="9" style="76"/>
    <col min="13057" max="13057" width="11" style="76" customWidth="1"/>
    <col min="13058" max="13058" width="34.125" style="76" customWidth="1"/>
    <col min="13059" max="13060" width="17.5" style="76" customWidth="1"/>
    <col min="13061" max="13061" width="26.375" style="76" customWidth="1"/>
    <col min="13062" max="13312" width="9" style="76"/>
    <col min="13313" max="13313" width="11" style="76" customWidth="1"/>
    <col min="13314" max="13314" width="34.125" style="76" customWidth="1"/>
    <col min="13315" max="13316" width="17.5" style="76" customWidth="1"/>
    <col min="13317" max="13317" width="26.375" style="76" customWidth="1"/>
    <col min="13318" max="13568" width="9" style="76"/>
    <col min="13569" max="13569" width="11" style="76" customWidth="1"/>
    <col min="13570" max="13570" width="34.125" style="76" customWidth="1"/>
    <col min="13571" max="13572" width="17.5" style="76" customWidth="1"/>
    <col min="13573" max="13573" width="26.375" style="76" customWidth="1"/>
    <col min="13574" max="13824" width="9" style="76"/>
    <col min="13825" max="13825" width="11" style="76" customWidth="1"/>
    <col min="13826" max="13826" width="34.125" style="76" customWidth="1"/>
    <col min="13827" max="13828" width="17.5" style="76" customWidth="1"/>
    <col min="13829" max="13829" width="26.375" style="76" customWidth="1"/>
    <col min="13830" max="14080" width="9" style="76"/>
    <col min="14081" max="14081" width="11" style="76" customWidth="1"/>
    <col min="14082" max="14082" width="34.125" style="76" customWidth="1"/>
    <col min="14083" max="14084" width="17.5" style="76" customWidth="1"/>
    <col min="14085" max="14085" width="26.375" style="76" customWidth="1"/>
    <col min="14086" max="14336" width="9" style="76"/>
    <col min="14337" max="14337" width="11" style="76" customWidth="1"/>
    <col min="14338" max="14338" width="34.125" style="76" customWidth="1"/>
    <col min="14339" max="14340" width="17.5" style="76" customWidth="1"/>
    <col min="14341" max="14341" width="26.375" style="76" customWidth="1"/>
    <col min="14342" max="14592" width="9" style="76"/>
    <col min="14593" max="14593" width="11" style="76" customWidth="1"/>
    <col min="14594" max="14594" width="34.125" style="76" customWidth="1"/>
    <col min="14595" max="14596" width="17.5" style="76" customWidth="1"/>
    <col min="14597" max="14597" width="26.375" style="76" customWidth="1"/>
    <col min="14598" max="14848" width="9" style="76"/>
    <col min="14849" max="14849" width="11" style="76" customWidth="1"/>
    <col min="14850" max="14850" width="34.125" style="76" customWidth="1"/>
    <col min="14851" max="14852" width="17.5" style="76" customWidth="1"/>
    <col min="14853" max="14853" width="26.375" style="76" customWidth="1"/>
    <col min="14854" max="15104" width="9" style="76"/>
    <col min="15105" max="15105" width="11" style="76" customWidth="1"/>
    <col min="15106" max="15106" width="34.125" style="76" customWidth="1"/>
    <col min="15107" max="15108" width="17.5" style="76" customWidth="1"/>
    <col min="15109" max="15109" width="26.375" style="76" customWidth="1"/>
    <col min="15110" max="15360" width="9" style="76"/>
    <col min="15361" max="15361" width="11" style="76" customWidth="1"/>
    <col min="15362" max="15362" width="34.125" style="76" customWidth="1"/>
    <col min="15363" max="15364" width="17.5" style="76" customWidth="1"/>
    <col min="15365" max="15365" width="26.375" style="76" customWidth="1"/>
    <col min="15366" max="15616" width="9" style="76"/>
    <col min="15617" max="15617" width="11" style="76" customWidth="1"/>
    <col min="15618" max="15618" width="34.125" style="76" customWidth="1"/>
    <col min="15619" max="15620" width="17.5" style="76" customWidth="1"/>
    <col min="15621" max="15621" width="26.375" style="76" customWidth="1"/>
    <col min="15622" max="15872" width="9" style="76"/>
    <col min="15873" max="15873" width="11" style="76" customWidth="1"/>
    <col min="15874" max="15874" width="34.125" style="76" customWidth="1"/>
    <col min="15875" max="15876" width="17.5" style="76" customWidth="1"/>
    <col min="15877" max="15877" width="26.375" style="76" customWidth="1"/>
    <col min="15878" max="16128" width="9" style="76"/>
    <col min="16129" max="16129" width="11" style="76" customWidth="1"/>
    <col min="16130" max="16130" width="34.125" style="76" customWidth="1"/>
    <col min="16131" max="16132" width="17.5" style="76" customWidth="1"/>
    <col min="16133" max="16133" width="26.375" style="76" customWidth="1"/>
    <col min="16134" max="16384" width="9" style="76"/>
  </cols>
  <sheetData>
    <row r="1" spans="1:1">
      <c r="A1" s="78" t="s">
        <v>581</v>
      </c>
    </row>
    <row r="2" ht="30" customHeight="1" spans="1:5">
      <c r="A2" s="79" t="s">
        <v>582</v>
      </c>
      <c r="B2" s="109"/>
      <c r="C2" s="109"/>
      <c r="D2" s="109"/>
      <c r="E2" s="109"/>
    </row>
    <row r="3" s="72" customFormat="1" ht="19.5" customHeight="1" spans="1:5">
      <c r="A3" s="80" t="s">
        <v>583</v>
      </c>
      <c r="B3" s="81"/>
      <c r="C3" s="82"/>
      <c r="D3" s="82"/>
      <c r="E3" s="83" t="s">
        <v>584</v>
      </c>
    </row>
    <row r="4" s="73" customFormat="1" ht="24.95" customHeight="1" spans="1:5">
      <c r="A4" s="84" t="s">
        <v>585</v>
      </c>
      <c r="B4" s="84" t="s">
        <v>5</v>
      </c>
      <c r="C4" s="85" t="s">
        <v>586</v>
      </c>
      <c r="D4" s="85" t="s">
        <v>587</v>
      </c>
      <c r="E4" s="86" t="s">
        <v>588</v>
      </c>
    </row>
    <row r="5" s="73" customFormat="1" ht="24.95" customHeight="1" spans="1:5">
      <c r="A5" s="87"/>
      <c r="B5" s="87"/>
      <c r="C5" s="88"/>
      <c r="D5" s="88"/>
      <c r="E5" s="89"/>
    </row>
    <row r="6" s="74" customFormat="1" ht="20.1" customHeight="1" spans="1:5">
      <c r="A6" s="110">
        <v>1030601</v>
      </c>
      <c r="B6" s="92" t="s">
        <v>589</v>
      </c>
      <c r="C6" s="92"/>
      <c r="D6" s="93"/>
      <c r="E6" s="93"/>
    </row>
    <row r="7" s="74" customFormat="1" ht="20.1" customHeight="1" spans="1:5">
      <c r="A7" s="110">
        <v>103060105</v>
      </c>
      <c r="B7" s="96" t="s">
        <v>590</v>
      </c>
      <c r="C7" s="96"/>
      <c r="D7" s="97"/>
      <c r="E7" s="97"/>
    </row>
    <row r="8" s="74" customFormat="1" ht="20.1" customHeight="1" spans="1:5">
      <c r="A8" s="110"/>
      <c r="B8" s="50" t="s">
        <v>572</v>
      </c>
      <c r="C8" s="96"/>
      <c r="D8" s="97"/>
      <c r="E8" s="97"/>
    </row>
    <row r="9" s="74" customFormat="1" ht="20.1" customHeight="1" spans="1:5">
      <c r="A9" s="110">
        <v>1030602</v>
      </c>
      <c r="B9" s="92" t="s">
        <v>591</v>
      </c>
      <c r="C9" s="92"/>
      <c r="D9" s="93"/>
      <c r="E9" s="93"/>
    </row>
    <row r="10" s="74" customFormat="1" ht="20.1" customHeight="1" spans="1:5">
      <c r="A10" s="110">
        <v>103060202</v>
      </c>
      <c r="B10" s="111" t="s">
        <v>592</v>
      </c>
      <c r="C10" s="111"/>
      <c r="D10" s="93"/>
      <c r="E10" s="112"/>
    </row>
    <row r="11" s="74" customFormat="1" ht="20.1" customHeight="1" spans="1:6">
      <c r="A11" s="110"/>
      <c r="B11" s="50" t="s">
        <v>572</v>
      </c>
      <c r="C11" s="111"/>
      <c r="D11" s="97"/>
      <c r="E11" s="97"/>
      <c r="F11" s="113"/>
    </row>
    <row r="12" s="74" customFormat="1" ht="20.1" customHeight="1" spans="1:5">
      <c r="A12" s="110">
        <v>1030603</v>
      </c>
      <c r="B12" s="92" t="s">
        <v>593</v>
      </c>
      <c r="C12" s="92"/>
      <c r="D12" s="97"/>
      <c r="E12" s="97"/>
    </row>
    <row r="13" s="74" customFormat="1" ht="20.1" customHeight="1" spans="1:5">
      <c r="A13" s="110"/>
      <c r="B13" s="50" t="s">
        <v>572</v>
      </c>
      <c r="C13" s="92"/>
      <c r="D13" s="97"/>
      <c r="E13" s="97"/>
    </row>
    <row r="14" s="74" customFormat="1" ht="20.1" customHeight="1" spans="1:8">
      <c r="A14" s="110">
        <v>1030604</v>
      </c>
      <c r="B14" s="92" t="s">
        <v>594</v>
      </c>
      <c r="C14" s="92"/>
      <c r="D14" s="97"/>
      <c r="E14" s="97"/>
      <c r="F14" s="113"/>
      <c r="H14" s="113"/>
    </row>
    <row r="15" s="74" customFormat="1" ht="20.1" customHeight="1" spans="1:8">
      <c r="A15" s="110"/>
      <c r="B15" s="50" t="s">
        <v>572</v>
      </c>
      <c r="C15" s="92"/>
      <c r="D15" s="97"/>
      <c r="E15" s="97"/>
      <c r="F15" s="113"/>
      <c r="H15" s="113"/>
    </row>
    <row r="16" s="74" customFormat="1" ht="20.1" customHeight="1" spans="1:5">
      <c r="A16" s="110">
        <v>1030698</v>
      </c>
      <c r="B16" s="114" t="s">
        <v>595</v>
      </c>
      <c r="C16" s="114"/>
      <c r="D16" s="97"/>
      <c r="E16" s="97"/>
    </row>
    <row r="17" s="74" customFormat="1" ht="20.1" customHeight="1" spans="1:5">
      <c r="A17" s="110"/>
      <c r="B17" s="50" t="s">
        <v>572</v>
      </c>
      <c r="C17" s="114"/>
      <c r="D17" s="97"/>
      <c r="E17" s="97"/>
    </row>
    <row r="18" s="74" customFormat="1" ht="20.1" customHeight="1" spans="1:7">
      <c r="A18" s="90"/>
      <c r="B18" s="96" t="s">
        <v>596</v>
      </c>
      <c r="C18" s="96"/>
      <c r="D18" s="93"/>
      <c r="E18" s="93"/>
      <c r="F18" s="113"/>
      <c r="G18" s="113"/>
    </row>
    <row r="19" s="74" customFormat="1" ht="20.1" customHeight="1" spans="1:5">
      <c r="A19" s="90"/>
      <c r="B19" s="96" t="s">
        <v>597</v>
      </c>
      <c r="C19" s="96"/>
      <c r="D19" s="93"/>
      <c r="E19" s="112"/>
    </row>
    <row r="20" s="74" customFormat="1" ht="20.1" customHeight="1" spans="1:5">
      <c r="A20" s="90"/>
      <c r="B20" s="115" t="s">
        <v>598</v>
      </c>
      <c r="C20" s="115"/>
      <c r="D20" s="116"/>
      <c r="E20" s="93"/>
    </row>
    <row r="21" s="75" customFormat="1" ht="15" spans="1:5">
      <c r="A21" s="117" t="s">
        <v>580</v>
      </c>
      <c r="B21" s="118"/>
      <c r="C21" s="118"/>
      <c r="D21" s="118"/>
      <c r="E21" s="119"/>
    </row>
    <row r="22" s="75" customFormat="1" ht="15" spans="4:5">
      <c r="D22" s="108"/>
      <c r="E22" s="108"/>
    </row>
    <row r="23" s="75" customFormat="1" ht="15" spans="4:5">
      <c r="D23" s="108"/>
      <c r="E23" s="108"/>
    </row>
    <row r="24" s="75" customFormat="1" ht="15" spans="4:5">
      <c r="D24" s="108"/>
      <c r="E24" s="108"/>
    </row>
    <row r="25" s="75" customFormat="1" ht="15" spans="4:5">
      <c r="D25" s="108"/>
      <c r="E25" s="108"/>
    </row>
    <row r="26" s="75" customFormat="1" ht="15" spans="4:5">
      <c r="D26" s="108"/>
      <c r="E26" s="108"/>
    </row>
    <row r="27" s="75" customFormat="1" ht="15" spans="4:5">
      <c r="D27" s="108"/>
      <c r="E27" s="108"/>
    </row>
    <row r="28" s="75" customFormat="1" ht="15" spans="4:5">
      <c r="D28" s="108"/>
      <c r="E28" s="108"/>
    </row>
    <row r="29" s="75" customFormat="1" ht="15" spans="4:5">
      <c r="D29" s="108"/>
      <c r="E29" s="108"/>
    </row>
    <row r="30" s="75" customFormat="1" ht="15" spans="4:5">
      <c r="D30" s="108"/>
      <c r="E30" s="108"/>
    </row>
    <row r="31" s="75" customFormat="1" ht="15" spans="4:5">
      <c r="D31" s="108"/>
      <c r="E31" s="108"/>
    </row>
    <row r="32" s="75" customFormat="1" ht="15" spans="4:5">
      <c r="D32" s="108"/>
      <c r="E32" s="108"/>
    </row>
    <row r="33" s="75" customFormat="1" ht="15" spans="4:5">
      <c r="D33" s="108"/>
      <c r="E33" s="108"/>
    </row>
    <row r="34" s="75" customFormat="1" ht="15" spans="4:5">
      <c r="D34" s="108"/>
      <c r="E34" s="108"/>
    </row>
    <row r="35" s="75" customFormat="1" ht="15" spans="4:5">
      <c r="D35" s="108"/>
      <c r="E35" s="108"/>
    </row>
    <row r="36" s="75" customFormat="1" ht="15" spans="4:5">
      <c r="D36" s="108"/>
      <c r="E36" s="108"/>
    </row>
    <row r="37" s="75" customFormat="1" ht="15" spans="4:5">
      <c r="D37" s="108"/>
      <c r="E37" s="108"/>
    </row>
    <row r="38" s="75" customFormat="1" ht="15" spans="4:5">
      <c r="D38" s="108"/>
      <c r="E38" s="108"/>
    </row>
    <row r="39" s="75" customFormat="1" ht="15" spans="4:5">
      <c r="D39" s="108"/>
      <c r="E39" s="108"/>
    </row>
    <row r="40" s="75" customFormat="1" ht="15" spans="4:5">
      <c r="D40" s="108"/>
      <c r="E40" s="108"/>
    </row>
    <row r="41" s="75" customFormat="1" ht="15" spans="4:5">
      <c r="D41" s="108"/>
      <c r="E41" s="108"/>
    </row>
    <row r="42" s="75" customFormat="1" ht="15" spans="4:5">
      <c r="D42" s="108"/>
      <c r="E42" s="108"/>
    </row>
    <row r="43" s="75" customFormat="1" ht="15" spans="4:5">
      <c r="D43" s="108"/>
      <c r="E43" s="108"/>
    </row>
    <row r="44" s="75" customFormat="1" ht="15" spans="4:5">
      <c r="D44" s="108"/>
      <c r="E44" s="108"/>
    </row>
    <row r="45" s="75" customFormat="1" ht="15" spans="4:5">
      <c r="D45" s="108"/>
      <c r="E45" s="108"/>
    </row>
    <row r="46" s="75" customFormat="1" ht="15" spans="4:5">
      <c r="D46" s="108"/>
      <c r="E46" s="108"/>
    </row>
    <row r="47" s="75" customFormat="1" ht="15" spans="4:5">
      <c r="D47" s="108"/>
      <c r="E47" s="108"/>
    </row>
    <row r="48" s="75" customFormat="1" ht="15" spans="4:5">
      <c r="D48" s="108"/>
      <c r="E48" s="108"/>
    </row>
    <row r="49" s="75" customFormat="1" ht="15" spans="4:5">
      <c r="D49" s="108"/>
      <c r="E49" s="108"/>
    </row>
    <row r="50" s="75" customFormat="1" ht="15" spans="4:5">
      <c r="D50" s="108"/>
      <c r="E50" s="108"/>
    </row>
    <row r="51" s="75" customFormat="1" ht="15" spans="4:5">
      <c r="D51" s="108"/>
      <c r="E51" s="108"/>
    </row>
    <row r="52" s="75" customFormat="1" ht="15" spans="4:5">
      <c r="D52" s="108"/>
      <c r="E52" s="108"/>
    </row>
    <row r="53" s="75" customFormat="1" ht="15" spans="4:5">
      <c r="D53" s="108"/>
      <c r="E53" s="108"/>
    </row>
    <row r="54" s="75" customFormat="1" ht="15" spans="4:5">
      <c r="D54" s="108"/>
      <c r="E54" s="108"/>
    </row>
    <row r="55" s="75" customFormat="1" ht="15" spans="4:5">
      <c r="D55" s="108"/>
      <c r="E55" s="108"/>
    </row>
    <row r="56" s="75" customFormat="1" ht="15" spans="4:5">
      <c r="D56" s="108"/>
      <c r="E56" s="108"/>
    </row>
    <row r="57" s="75" customFormat="1" ht="15" spans="4:5">
      <c r="D57" s="108"/>
      <c r="E57" s="108"/>
    </row>
    <row r="58" s="75" customFormat="1" ht="15" spans="4:5">
      <c r="D58" s="108"/>
      <c r="E58" s="108"/>
    </row>
    <row r="59" s="75" customFormat="1" ht="15" spans="4:5">
      <c r="D59" s="108"/>
      <c r="E59" s="108"/>
    </row>
    <row r="60" s="75" customFormat="1" ht="15" spans="4:5">
      <c r="D60" s="108"/>
      <c r="E60" s="108"/>
    </row>
    <row r="61" s="75" customFormat="1" ht="15" spans="4:5">
      <c r="D61" s="108"/>
      <c r="E61" s="108"/>
    </row>
    <row r="62" s="75" customFormat="1" ht="15" spans="4:5">
      <c r="D62" s="108"/>
      <c r="E62" s="108"/>
    </row>
  </sheetData>
  <mergeCells count="7">
    <mergeCell ref="A2:E2"/>
    <mergeCell ref="A21:E21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showZeros="0" workbookViewId="0">
      <selection activeCell="D14" sqref="D14"/>
    </sheetView>
  </sheetViews>
  <sheetFormatPr defaultColWidth="9" defaultRowHeight="14.25" outlineLevelCol="7"/>
  <cols>
    <col min="1" max="1" width="9.625" style="76" customWidth="1"/>
    <col min="2" max="2" width="40" style="76" customWidth="1"/>
    <col min="3" max="3" width="17.375" style="76" customWidth="1"/>
    <col min="4" max="4" width="16.25" style="77" customWidth="1"/>
    <col min="5" max="5" width="24.375" style="77" customWidth="1"/>
    <col min="6" max="7" width="9" style="76"/>
    <col min="8" max="8" width="9.625" style="76" customWidth="1"/>
    <col min="9" max="256" width="9" style="76"/>
    <col min="257" max="257" width="9.625" style="76" customWidth="1"/>
    <col min="258" max="258" width="40" style="76" customWidth="1"/>
    <col min="259" max="259" width="17.375" style="76" customWidth="1"/>
    <col min="260" max="260" width="16.25" style="76" customWidth="1"/>
    <col min="261" max="261" width="24.375" style="76" customWidth="1"/>
    <col min="262" max="263" width="9" style="76"/>
    <col min="264" max="264" width="9.625" style="76" customWidth="1"/>
    <col min="265" max="512" width="9" style="76"/>
    <col min="513" max="513" width="9.625" style="76" customWidth="1"/>
    <col min="514" max="514" width="40" style="76" customWidth="1"/>
    <col min="515" max="515" width="17.375" style="76" customWidth="1"/>
    <col min="516" max="516" width="16.25" style="76" customWidth="1"/>
    <col min="517" max="517" width="24.375" style="76" customWidth="1"/>
    <col min="518" max="519" width="9" style="76"/>
    <col min="520" max="520" width="9.625" style="76" customWidth="1"/>
    <col min="521" max="768" width="9" style="76"/>
    <col min="769" max="769" width="9.625" style="76" customWidth="1"/>
    <col min="770" max="770" width="40" style="76" customWidth="1"/>
    <col min="771" max="771" width="17.375" style="76" customWidth="1"/>
    <col min="772" max="772" width="16.25" style="76" customWidth="1"/>
    <col min="773" max="773" width="24.375" style="76" customWidth="1"/>
    <col min="774" max="775" width="9" style="76"/>
    <col min="776" max="776" width="9.625" style="76" customWidth="1"/>
    <col min="777" max="1024" width="9" style="76"/>
    <col min="1025" max="1025" width="9.625" style="76" customWidth="1"/>
    <col min="1026" max="1026" width="40" style="76" customWidth="1"/>
    <col min="1027" max="1027" width="17.375" style="76" customWidth="1"/>
    <col min="1028" max="1028" width="16.25" style="76" customWidth="1"/>
    <col min="1029" max="1029" width="24.375" style="76" customWidth="1"/>
    <col min="1030" max="1031" width="9" style="76"/>
    <col min="1032" max="1032" width="9.625" style="76" customWidth="1"/>
    <col min="1033" max="1280" width="9" style="76"/>
    <col min="1281" max="1281" width="9.625" style="76" customWidth="1"/>
    <col min="1282" max="1282" width="40" style="76" customWidth="1"/>
    <col min="1283" max="1283" width="17.375" style="76" customWidth="1"/>
    <col min="1284" max="1284" width="16.25" style="76" customWidth="1"/>
    <col min="1285" max="1285" width="24.375" style="76" customWidth="1"/>
    <col min="1286" max="1287" width="9" style="76"/>
    <col min="1288" max="1288" width="9.625" style="76" customWidth="1"/>
    <col min="1289" max="1536" width="9" style="76"/>
    <col min="1537" max="1537" width="9.625" style="76" customWidth="1"/>
    <col min="1538" max="1538" width="40" style="76" customWidth="1"/>
    <col min="1539" max="1539" width="17.375" style="76" customWidth="1"/>
    <col min="1540" max="1540" width="16.25" style="76" customWidth="1"/>
    <col min="1541" max="1541" width="24.375" style="76" customWidth="1"/>
    <col min="1542" max="1543" width="9" style="76"/>
    <col min="1544" max="1544" width="9.625" style="76" customWidth="1"/>
    <col min="1545" max="1792" width="9" style="76"/>
    <col min="1793" max="1793" width="9.625" style="76" customWidth="1"/>
    <col min="1794" max="1794" width="40" style="76" customWidth="1"/>
    <col min="1795" max="1795" width="17.375" style="76" customWidth="1"/>
    <col min="1796" max="1796" width="16.25" style="76" customWidth="1"/>
    <col min="1797" max="1797" width="24.375" style="76" customWidth="1"/>
    <col min="1798" max="1799" width="9" style="76"/>
    <col min="1800" max="1800" width="9.625" style="76" customWidth="1"/>
    <col min="1801" max="2048" width="9" style="76"/>
    <col min="2049" max="2049" width="9.625" style="76" customWidth="1"/>
    <col min="2050" max="2050" width="40" style="76" customWidth="1"/>
    <col min="2051" max="2051" width="17.375" style="76" customWidth="1"/>
    <col min="2052" max="2052" width="16.25" style="76" customWidth="1"/>
    <col min="2053" max="2053" width="24.375" style="76" customWidth="1"/>
    <col min="2054" max="2055" width="9" style="76"/>
    <col min="2056" max="2056" width="9.625" style="76" customWidth="1"/>
    <col min="2057" max="2304" width="9" style="76"/>
    <col min="2305" max="2305" width="9.625" style="76" customWidth="1"/>
    <col min="2306" max="2306" width="40" style="76" customWidth="1"/>
    <col min="2307" max="2307" width="17.375" style="76" customWidth="1"/>
    <col min="2308" max="2308" width="16.25" style="76" customWidth="1"/>
    <col min="2309" max="2309" width="24.375" style="76" customWidth="1"/>
    <col min="2310" max="2311" width="9" style="76"/>
    <col min="2312" max="2312" width="9.625" style="76" customWidth="1"/>
    <col min="2313" max="2560" width="9" style="76"/>
    <col min="2561" max="2561" width="9.625" style="76" customWidth="1"/>
    <col min="2562" max="2562" width="40" style="76" customWidth="1"/>
    <col min="2563" max="2563" width="17.375" style="76" customWidth="1"/>
    <col min="2564" max="2564" width="16.25" style="76" customWidth="1"/>
    <col min="2565" max="2565" width="24.375" style="76" customWidth="1"/>
    <col min="2566" max="2567" width="9" style="76"/>
    <col min="2568" max="2568" width="9.625" style="76" customWidth="1"/>
    <col min="2569" max="2816" width="9" style="76"/>
    <col min="2817" max="2817" width="9.625" style="76" customWidth="1"/>
    <col min="2818" max="2818" width="40" style="76" customWidth="1"/>
    <col min="2819" max="2819" width="17.375" style="76" customWidth="1"/>
    <col min="2820" max="2820" width="16.25" style="76" customWidth="1"/>
    <col min="2821" max="2821" width="24.375" style="76" customWidth="1"/>
    <col min="2822" max="2823" width="9" style="76"/>
    <col min="2824" max="2824" width="9.625" style="76" customWidth="1"/>
    <col min="2825" max="3072" width="9" style="76"/>
    <col min="3073" max="3073" width="9.625" style="76" customWidth="1"/>
    <col min="3074" max="3074" width="40" style="76" customWidth="1"/>
    <col min="3075" max="3075" width="17.375" style="76" customWidth="1"/>
    <col min="3076" max="3076" width="16.25" style="76" customWidth="1"/>
    <col min="3077" max="3077" width="24.375" style="76" customWidth="1"/>
    <col min="3078" max="3079" width="9" style="76"/>
    <col min="3080" max="3080" width="9.625" style="76" customWidth="1"/>
    <col min="3081" max="3328" width="9" style="76"/>
    <col min="3329" max="3329" width="9.625" style="76" customWidth="1"/>
    <col min="3330" max="3330" width="40" style="76" customWidth="1"/>
    <col min="3331" max="3331" width="17.375" style="76" customWidth="1"/>
    <col min="3332" max="3332" width="16.25" style="76" customWidth="1"/>
    <col min="3333" max="3333" width="24.375" style="76" customWidth="1"/>
    <col min="3334" max="3335" width="9" style="76"/>
    <col min="3336" max="3336" width="9.625" style="76" customWidth="1"/>
    <col min="3337" max="3584" width="9" style="76"/>
    <col min="3585" max="3585" width="9.625" style="76" customWidth="1"/>
    <col min="3586" max="3586" width="40" style="76" customWidth="1"/>
    <col min="3587" max="3587" width="17.375" style="76" customWidth="1"/>
    <col min="3588" max="3588" width="16.25" style="76" customWidth="1"/>
    <col min="3589" max="3589" width="24.375" style="76" customWidth="1"/>
    <col min="3590" max="3591" width="9" style="76"/>
    <col min="3592" max="3592" width="9.625" style="76" customWidth="1"/>
    <col min="3593" max="3840" width="9" style="76"/>
    <col min="3841" max="3841" width="9.625" style="76" customWidth="1"/>
    <col min="3842" max="3842" width="40" style="76" customWidth="1"/>
    <col min="3843" max="3843" width="17.375" style="76" customWidth="1"/>
    <col min="3844" max="3844" width="16.25" style="76" customWidth="1"/>
    <col min="3845" max="3845" width="24.375" style="76" customWidth="1"/>
    <col min="3846" max="3847" width="9" style="76"/>
    <col min="3848" max="3848" width="9.625" style="76" customWidth="1"/>
    <col min="3849" max="4096" width="9" style="76"/>
    <col min="4097" max="4097" width="9.625" style="76" customWidth="1"/>
    <col min="4098" max="4098" width="40" style="76" customWidth="1"/>
    <col min="4099" max="4099" width="17.375" style="76" customWidth="1"/>
    <col min="4100" max="4100" width="16.25" style="76" customWidth="1"/>
    <col min="4101" max="4101" width="24.375" style="76" customWidth="1"/>
    <col min="4102" max="4103" width="9" style="76"/>
    <col min="4104" max="4104" width="9.625" style="76" customWidth="1"/>
    <col min="4105" max="4352" width="9" style="76"/>
    <col min="4353" max="4353" width="9.625" style="76" customWidth="1"/>
    <col min="4354" max="4354" width="40" style="76" customWidth="1"/>
    <col min="4355" max="4355" width="17.375" style="76" customWidth="1"/>
    <col min="4356" max="4356" width="16.25" style="76" customWidth="1"/>
    <col min="4357" max="4357" width="24.375" style="76" customWidth="1"/>
    <col min="4358" max="4359" width="9" style="76"/>
    <col min="4360" max="4360" width="9.625" style="76" customWidth="1"/>
    <col min="4361" max="4608" width="9" style="76"/>
    <col min="4609" max="4609" width="9.625" style="76" customWidth="1"/>
    <col min="4610" max="4610" width="40" style="76" customWidth="1"/>
    <col min="4611" max="4611" width="17.375" style="76" customWidth="1"/>
    <col min="4612" max="4612" width="16.25" style="76" customWidth="1"/>
    <col min="4613" max="4613" width="24.375" style="76" customWidth="1"/>
    <col min="4614" max="4615" width="9" style="76"/>
    <col min="4616" max="4616" width="9.625" style="76" customWidth="1"/>
    <col min="4617" max="4864" width="9" style="76"/>
    <col min="4865" max="4865" width="9.625" style="76" customWidth="1"/>
    <col min="4866" max="4866" width="40" style="76" customWidth="1"/>
    <col min="4867" max="4867" width="17.375" style="76" customWidth="1"/>
    <col min="4868" max="4868" width="16.25" style="76" customWidth="1"/>
    <col min="4869" max="4869" width="24.375" style="76" customWidth="1"/>
    <col min="4870" max="4871" width="9" style="76"/>
    <col min="4872" max="4872" width="9.625" style="76" customWidth="1"/>
    <col min="4873" max="5120" width="9" style="76"/>
    <col min="5121" max="5121" width="9.625" style="76" customWidth="1"/>
    <col min="5122" max="5122" width="40" style="76" customWidth="1"/>
    <col min="5123" max="5123" width="17.375" style="76" customWidth="1"/>
    <col min="5124" max="5124" width="16.25" style="76" customWidth="1"/>
    <col min="5125" max="5125" width="24.375" style="76" customWidth="1"/>
    <col min="5126" max="5127" width="9" style="76"/>
    <col min="5128" max="5128" width="9.625" style="76" customWidth="1"/>
    <col min="5129" max="5376" width="9" style="76"/>
    <col min="5377" max="5377" width="9.625" style="76" customWidth="1"/>
    <col min="5378" max="5378" width="40" style="76" customWidth="1"/>
    <col min="5379" max="5379" width="17.375" style="76" customWidth="1"/>
    <col min="5380" max="5380" width="16.25" style="76" customWidth="1"/>
    <col min="5381" max="5381" width="24.375" style="76" customWidth="1"/>
    <col min="5382" max="5383" width="9" style="76"/>
    <col min="5384" max="5384" width="9.625" style="76" customWidth="1"/>
    <col min="5385" max="5632" width="9" style="76"/>
    <col min="5633" max="5633" width="9.625" style="76" customWidth="1"/>
    <col min="5634" max="5634" width="40" style="76" customWidth="1"/>
    <col min="5635" max="5635" width="17.375" style="76" customWidth="1"/>
    <col min="5636" max="5636" width="16.25" style="76" customWidth="1"/>
    <col min="5637" max="5637" width="24.375" style="76" customWidth="1"/>
    <col min="5638" max="5639" width="9" style="76"/>
    <col min="5640" max="5640" width="9.625" style="76" customWidth="1"/>
    <col min="5641" max="5888" width="9" style="76"/>
    <col min="5889" max="5889" width="9.625" style="76" customWidth="1"/>
    <col min="5890" max="5890" width="40" style="76" customWidth="1"/>
    <col min="5891" max="5891" width="17.375" style="76" customWidth="1"/>
    <col min="5892" max="5892" width="16.25" style="76" customWidth="1"/>
    <col min="5893" max="5893" width="24.375" style="76" customWidth="1"/>
    <col min="5894" max="5895" width="9" style="76"/>
    <col min="5896" max="5896" width="9.625" style="76" customWidth="1"/>
    <col min="5897" max="6144" width="9" style="76"/>
    <col min="6145" max="6145" width="9.625" style="76" customWidth="1"/>
    <col min="6146" max="6146" width="40" style="76" customWidth="1"/>
    <col min="6147" max="6147" width="17.375" style="76" customWidth="1"/>
    <col min="6148" max="6148" width="16.25" style="76" customWidth="1"/>
    <col min="6149" max="6149" width="24.375" style="76" customWidth="1"/>
    <col min="6150" max="6151" width="9" style="76"/>
    <col min="6152" max="6152" width="9.625" style="76" customWidth="1"/>
    <col min="6153" max="6400" width="9" style="76"/>
    <col min="6401" max="6401" width="9.625" style="76" customWidth="1"/>
    <col min="6402" max="6402" width="40" style="76" customWidth="1"/>
    <col min="6403" max="6403" width="17.375" style="76" customWidth="1"/>
    <col min="6404" max="6404" width="16.25" style="76" customWidth="1"/>
    <col min="6405" max="6405" width="24.375" style="76" customWidth="1"/>
    <col min="6406" max="6407" width="9" style="76"/>
    <col min="6408" max="6408" width="9.625" style="76" customWidth="1"/>
    <col min="6409" max="6656" width="9" style="76"/>
    <col min="6657" max="6657" width="9.625" style="76" customWidth="1"/>
    <col min="6658" max="6658" width="40" style="76" customWidth="1"/>
    <col min="6659" max="6659" width="17.375" style="76" customWidth="1"/>
    <col min="6660" max="6660" width="16.25" style="76" customWidth="1"/>
    <col min="6661" max="6661" width="24.375" style="76" customWidth="1"/>
    <col min="6662" max="6663" width="9" style="76"/>
    <col min="6664" max="6664" width="9.625" style="76" customWidth="1"/>
    <col min="6665" max="6912" width="9" style="76"/>
    <col min="6913" max="6913" width="9.625" style="76" customWidth="1"/>
    <col min="6914" max="6914" width="40" style="76" customWidth="1"/>
    <col min="6915" max="6915" width="17.375" style="76" customWidth="1"/>
    <col min="6916" max="6916" width="16.25" style="76" customWidth="1"/>
    <col min="6917" max="6917" width="24.375" style="76" customWidth="1"/>
    <col min="6918" max="6919" width="9" style="76"/>
    <col min="6920" max="6920" width="9.625" style="76" customWidth="1"/>
    <col min="6921" max="7168" width="9" style="76"/>
    <col min="7169" max="7169" width="9.625" style="76" customWidth="1"/>
    <col min="7170" max="7170" width="40" style="76" customWidth="1"/>
    <col min="7171" max="7171" width="17.375" style="76" customWidth="1"/>
    <col min="7172" max="7172" width="16.25" style="76" customWidth="1"/>
    <col min="7173" max="7173" width="24.375" style="76" customWidth="1"/>
    <col min="7174" max="7175" width="9" style="76"/>
    <col min="7176" max="7176" width="9.625" style="76" customWidth="1"/>
    <col min="7177" max="7424" width="9" style="76"/>
    <col min="7425" max="7425" width="9.625" style="76" customWidth="1"/>
    <col min="7426" max="7426" width="40" style="76" customWidth="1"/>
    <col min="7427" max="7427" width="17.375" style="76" customWidth="1"/>
    <col min="7428" max="7428" width="16.25" style="76" customWidth="1"/>
    <col min="7429" max="7429" width="24.375" style="76" customWidth="1"/>
    <col min="7430" max="7431" width="9" style="76"/>
    <col min="7432" max="7432" width="9.625" style="76" customWidth="1"/>
    <col min="7433" max="7680" width="9" style="76"/>
    <col min="7681" max="7681" width="9.625" style="76" customWidth="1"/>
    <col min="7682" max="7682" width="40" style="76" customWidth="1"/>
    <col min="7683" max="7683" width="17.375" style="76" customWidth="1"/>
    <col min="7684" max="7684" width="16.25" style="76" customWidth="1"/>
    <col min="7685" max="7685" width="24.375" style="76" customWidth="1"/>
    <col min="7686" max="7687" width="9" style="76"/>
    <col min="7688" max="7688" width="9.625" style="76" customWidth="1"/>
    <col min="7689" max="7936" width="9" style="76"/>
    <col min="7937" max="7937" width="9.625" style="76" customWidth="1"/>
    <col min="7938" max="7938" width="40" style="76" customWidth="1"/>
    <col min="7939" max="7939" width="17.375" style="76" customWidth="1"/>
    <col min="7940" max="7940" width="16.25" style="76" customWidth="1"/>
    <col min="7941" max="7941" width="24.375" style="76" customWidth="1"/>
    <col min="7942" max="7943" width="9" style="76"/>
    <col min="7944" max="7944" width="9.625" style="76" customWidth="1"/>
    <col min="7945" max="8192" width="9" style="76"/>
    <col min="8193" max="8193" width="9.625" style="76" customWidth="1"/>
    <col min="8194" max="8194" width="40" style="76" customWidth="1"/>
    <col min="8195" max="8195" width="17.375" style="76" customWidth="1"/>
    <col min="8196" max="8196" width="16.25" style="76" customWidth="1"/>
    <col min="8197" max="8197" width="24.375" style="76" customWidth="1"/>
    <col min="8198" max="8199" width="9" style="76"/>
    <col min="8200" max="8200" width="9.625" style="76" customWidth="1"/>
    <col min="8201" max="8448" width="9" style="76"/>
    <col min="8449" max="8449" width="9.625" style="76" customWidth="1"/>
    <col min="8450" max="8450" width="40" style="76" customWidth="1"/>
    <col min="8451" max="8451" width="17.375" style="76" customWidth="1"/>
    <col min="8452" max="8452" width="16.25" style="76" customWidth="1"/>
    <col min="8453" max="8453" width="24.375" style="76" customWidth="1"/>
    <col min="8454" max="8455" width="9" style="76"/>
    <col min="8456" max="8456" width="9.625" style="76" customWidth="1"/>
    <col min="8457" max="8704" width="9" style="76"/>
    <col min="8705" max="8705" width="9.625" style="76" customWidth="1"/>
    <col min="8706" max="8706" width="40" style="76" customWidth="1"/>
    <col min="8707" max="8707" width="17.375" style="76" customWidth="1"/>
    <col min="8708" max="8708" width="16.25" style="76" customWidth="1"/>
    <col min="8709" max="8709" width="24.375" style="76" customWidth="1"/>
    <col min="8710" max="8711" width="9" style="76"/>
    <col min="8712" max="8712" width="9.625" style="76" customWidth="1"/>
    <col min="8713" max="8960" width="9" style="76"/>
    <col min="8961" max="8961" width="9.625" style="76" customWidth="1"/>
    <col min="8962" max="8962" width="40" style="76" customWidth="1"/>
    <col min="8963" max="8963" width="17.375" style="76" customWidth="1"/>
    <col min="8964" max="8964" width="16.25" style="76" customWidth="1"/>
    <col min="8965" max="8965" width="24.375" style="76" customWidth="1"/>
    <col min="8966" max="8967" width="9" style="76"/>
    <col min="8968" max="8968" width="9.625" style="76" customWidth="1"/>
    <col min="8969" max="9216" width="9" style="76"/>
    <col min="9217" max="9217" width="9.625" style="76" customWidth="1"/>
    <col min="9218" max="9218" width="40" style="76" customWidth="1"/>
    <col min="9219" max="9219" width="17.375" style="76" customWidth="1"/>
    <col min="9220" max="9220" width="16.25" style="76" customWidth="1"/>
    <col min="9221" max="9221" width="24.375" style="76" customWidth="1"/>
    <col min="9222" max="9223" width="9" style="76"/>
    <col min="9224" max="9224" width="9.625" style="76" customWidth="1"/>
    <col min="9225" max="9472" width="9" style="76"/>
    <col min="9473" max="9473" width="9.625" style="76" customWidth="1"/>
    <col min="9474" max="9474" width="40" style="76" customWidth="1"/>
    <col min="9475" max="9475" width="17.375" style="76" customWidth="1"/>
    <col min="9476" max="9476" width="16.25" style="76" customWidth="1"/>
    <col min="9477" max="9477" width="24.375" style="76" customWidth="1"/>
    <col min="9478" max="9479" width="9" style="76"/>
    <col min="9480" max="9480" width="9.625" style="76" customWidth="1"/>
    <col min="9481" max="9728" width="9" style="76"/>
    <col min="9729" max="9729" width="9.625" style="76" customWidth="1"/>
    <col min="9730" max="9730" width="40" style="76" customWidth="1"/>
    <col min="9731" max="9731" width="17.375" style="76" customWidth="1"/>
    <col min="9732" max="9732" width="16.25" style="76" customWidth="1"/>
    <col min="9733" max="9733" width="24.375" style="76" customWidth="1"/>
    <col min="9734" max="9735" width="9" style="76"/>
    <col min="9736" max="9736" width="9.625" style="76" customWidth="1"/>
    <col min="9737" max="9984" width="9" style="76"/>
    <col min="9985" max="9985" width="9.625" style="76" customWidth="1"/>
    <col min="9986" max="9986" width="40" style="76" customWidth="1"/>
    <col min="9987" max="9987" width="17.375" style="76" customWidth="1"/>
    <col min="9988" max="9988" width="16.25" style="76" customWidth="1"/>
    <col min="9989" max="9989" width="24.375" style="76" customWidth="1"/>
    <col min="9990" max="9991" width="9" style="76"/>
    <col min="9992" max="9992" width="9.625" style="76" customWidth="1"/>
    <col min="9993" max="10240" width="9" style="76"/>
    <col min="10241" max="10241" width="9.625" style="76" customWidth="1"/>
    <col min="10242" max="10242" width="40" style="76" customWidth="1"/>
    <col min="10243" max="10243" width="17.375" style="76" customWidth="1"/>
    <col min="10244" max="10244" width="16.25" style="76" customWidth="1"/>
    <col min="10245" max="10245" width="24.375" style="76" customWidth="1"/>
    <col min="10246" max="10247" width="9" style="76"/>
    <col min="10248" max="10248" width="9.625" style="76" customWidth="1"/>
    <col min="10249" max="10496" width="9" style="76"/>
    <col min="10497" max="10497" width="9.625" style="76" customWidth="1"/>
    <col min="10498" max="10498" width="40" style="76" customWidth="1"/>
    <col min="10499" max="10499" width="17.375" style="76" customWidth="1"/>
    <col min="10500" max="10500" width="16.25" style="76" customWidth="1"/>
    <col min="10501" max="10501" width="24.375" style="76" customWidth="1"/>
    <col min="10502" max="10503" width="9" style="76"/>
    <col min="10504" max="10504" width="9.625" style="76" customWidth="1"/>
    <col min="10505" max="10752" width="9" style="76"/>
    <col min="10753" max="10753" width="9.625" style="76" customWidth="1"/>
    <col min="10754" max="10754" width="40" style="76" customWidth="1"/>
    <col min="10755" max="10755" width="17.375" style="76" customWidth="1"/>
    <col min="10756" max="10756" width="16.25" style="76" customWidth="1"/>
    <col min="10757" max="10757" width="24.375" style="76" customWidth="1"/>
    <col min="10758" max="10759" width="9" style="76"/>
    <col min="10760" max="10760" width="9.625" style="76" customWidth="1"/>
    <col min="10761" max="11008" width="9" style="76"/>
    <col min="11009" max="11009" width="9.625" style="76" customWidth="1"/>
    <col min="11010" max="11010" width="40" style="76" customWidth="1"/>
    <col min="11011" max="11011" width="17.375" style="76" customWidth="1"/>
    <col min="11012" max="11012" width="16.25" style="76" customWidth="1"/>
    <col min="11013" max="11013" width="24.375" style="76" customWidth="1"/>
    <col min="11014" max="11015" width="9" style="76"/>
    <col min="11016" max="11016" width="9.625" style="76" customWidth="1"/>
    <col min="11017" max="11264" width="9" style="76"/>
    <col min="11265" max="11265" width="9.625" style="76" customWidth="1"/>
    <col min="11266" max="11266" width="40" style="76" customWidth="1"/>
    <col min="11267" max="11267" width="17.375" style="76" customWidth="1"/>
    <col min="11268" max="11268" width="16.25" style="76" customWidth="1"/>
    <col min="11269" max="11269" width="24.375" style="76" customWidth="1"/>
    <col min="11270" max="11271" width="9" style="76"/>
    <col min="11272" max="11272" width="9.625" style="76" customWidth="1"/>
    <col min="11273" max="11520" width="9" style="76"/>
    <col min="11521" max="11521" width="9.625" style="76" customWidth="1"/>
    <col min="11522" max="11522" width="40" style="76" customWidth="1"/>
    <col min="11523" max="11523" width="17.375" style="76" customWidth="1"/>
    <col min="11524" max="11524" width="16.25" style="76" customWidth="1"/>
    <col min="11525" max="11525" width="24.375" style="76" customWidth="1"/>
    <col min="11526" max="11527" width="9" style="76"/>
    <col min="11528" max="11528" width="9.625" style="76" customWidth="1"/>
    <col min="11529" max="11776" width="9" style="76"/>
    <col min="11777" max="11777" width="9.625" style="76" customWidth="1"/>
    <col min="11778" max="11778" width="40" style="76" customWidth="1"/>
    <col min="11779" max="11779" width="17.375" style="76" customWidth="1"/>
    <col min="11780" max="11780" width="16.25" style="76" customWidth="1"/>
    <col min="11781" max="11781" width="24.375" style="76" customWidth="1"/>
    <col min="11782" max="11783" width="9" style="76"/>
    <col min="11784" max="11784" width="9.625" style="76" customWidth="1"/>
    <col min="11785" max="12032" width="9" style="76"/>
    <col min="12033" max="12033" width="9.625" style="76" customWidth="1"/>
    <col min="12034" max="12034" width="40" style="76" customWidth="1"/>
    <col min="12035" max="12035" width="17.375" style="76" customWidth="1"/>
    <col min="12036" max="12036" width="16.25" style="76" customWidth="1"/>
    <col min="12037" max="12037" width="24.375" style="76" customWidth="1"/>
    <col min="12038" max="12039" width="9" style="76"/>
    <col min="12040" max="12040" width="9.625" style="76" customWidth="1"/>
    <col min="12041" max="12288" width="9" style="76"/>
    <col min="12289" max="12289" width="9.625" style="76" customWidth="1"/>
    <col min="12290" max="12290" width="40" style="76" customWidth="1"/>
    <col min="12291" max="12291" width="17.375" style="76" customWidth="1"/>
    <col min="12292" max="12292" width="16.25" style="76" customWidth="1"/>
    <col min="12293" max="12293" width="24.375" style="76" customWidth="1"/>
    <col min="12294" max="12295" width="9" style="76"/>
    <col min="12296" max="12296" width="9.625" style="76" customWidth="1"/>
    <col min="12297" max="12544" width="9" style="76"/>
    <col min="12545" max="12545" width="9.625" style="76" customWidth="1"/>
    <col min="12546" max="12546" width="40" style="76" customWidth="1"/>
    <col min="12547" max="12547" width="17.375" style="76" customWidth="1"/>
    <col min="12548" max="12548" width="16.25" style="76" customWidth="1"/>
    <col min="12549" max="12549" width="24.375" style="76" customWidth="1"/>
    <col min="12550" max="12551" width="9" style="76"/>
    <col min="12552" max="12552" width="9.625" style="76" customWidth="1"/>
    <col min="12553" max="12800" width="9" style="76"/>
    <col min="12801" max="12801" width="9.625" style="76" customWidth="1"/>
    <col min="12802" max="12802" width="40" style="76" customWidth="1"/>
    <col min="12803" max="12803" width="17.375" style="76" customWidth="1"/>
    <col min="12804" max="12804" width="16.25" style="76" customWidth="1"/>
    <col min="12805" max="12805" width="24.375" style="76" customWidth="1"/>
    <col min="12806" max="12807" width="9" style="76"/>
    <col min="12808" max="12808" width="9.625" style="76" customWidth="1"/>
    <col min="12809" max="13056" width="9" style="76"/>
    <col min="13057" max="13057" width="9.625" style="76" customWidth="1"/>
    <col min="13058" max="13058" width="40" style="76" customWidth="1"/>
    <col min="13059" max="13059" width="17.375" style="76" customWidth="1"/>
    <col min="13060" max="13060" width="16.25" style="76" customWidth="1"/>
    <col min="13061" max="13061" width="24.375" style="76" customWidth="1"/>
    <col min="13062" max="13063" width="9" style="76"/>
    <col min="13064" max="13064" width="9.625" style="76" customWidth="1"/>
    <col min="13065" max="13312" width="9" style="76"/>
    <col min="13313" max="13313" width="9.625" style="76" customWidth="1"/>
    <col min="13314" max="13314" width="40" style="76" customWidth="1"/>
    <col min="13315" max="13315" width="17.375" style="76" customWidth="1"/>
    <col min="13316" max="13316" width="16.25" style="76" customWidth="1"/>
    <col min="13317" max="13317" width="24.375" style="76" customWidth="1"/>
    <col min="13318" max="13319" width="9" style="76"/>
    <col min="13320" max="13320" width="9.625" style="76" customWidth="1"/>
    <col min="13321" max="13568" width="9" style="76"/>
    <col min="13569" max="13569" width="9.625" style="76" customWidth="1"/>
    <col min="13570" max="13570" width="40" style="76" customWidth="1"/>
    <col min="13571" max="13571" width="17.375" style="76" customWidth="1"/>
    <col min="13572" max="13572" width="16.25" style="76" customWidth="1"/>
    <col min="13573" max="13573" width="24.375" style="76" customWidth="1"/>
    <col min="13574" max="13575" width="9" style="76"/>
    <col min="13576" max="13576" width="9.625" style="76" customWidth="1"/>
    <col min="13577" max="13824" width="9" style="76"/>
    <col min="13825" max="13825" width="9.625" style="76" customWidth="1"/>
    <col min="13826" max="13826" width="40" style="76" customWidth="1"/>
    <col min="13827" max="13827" width="17.375" style="76" customWidth="1"/>
    <col min="13828" max="13828" width="16.25" style="76" customWidth="1"/>
    <col min="13829" max="13829" width="24.375" style="76" customWidth="1"/>
    <col min="13830" max="13831" width="9" style="76"/>
    <col min="13832" max="13832" width="9.625" style="76" customWidth="1"/>
    <col min="13833" max="14080" width="9" style="76"/>
    <col min="14081" max="14081" width="9.625" style="76" customWidth="1"/>
    <col min="14082" max="14082" width="40" style="76" customWidth="1"/>
    <col min="14083" max="14083" width="17.375" style="76" customWidth="1"/>
    <col min="14084" max="14084" width="16.25" style="76" customWidth="1"/>
    <col min="14085" max="14085" width="24.375" style="76" customWidth="1"/>
    <col min="14086" max="14087" width="9" style="76"/>
    <col min="14088" max="14088" width="9.625" style="76" customWidth="1"/>
    <col min="14089" max="14336" width="9" style="76"/>
    <col min="14337" max="14337" width="9.625" style="76" customWidth="1"/>
    <col min="14338" max="14338" width="40" style="76" customWidth="1"/>
    <col min="14339" max="14339" width="17.375" style="76" customWidth="1"/>
    <col min="14340" max="14340" width="16.25" style="76" customWidth="1"/>
    <col min="14341" max="14341" width="24.375" style="76" customWidth="1"/>
    <col min="14342" max="14343" width="9" style="76"/>
    <col min="14344" max="14344" width="9.625" style="76" customWidth="1"/>
    <col min="14345" max="14592" width="9" style="76"/>
    <col min="14593" max="14593" width="9.625" style="76" customWidth="1"/>
    <col min="14594" max="14594" width="40" style="76" customWidth="1"/>
    <col min="14595" max="14595" width="17.375" style="76" customWidth="1"/>
    <col min="14596" max="14596" width="16.25" style="76" customWidth="1"/>
    <col min="14597" max="14597" width="24.375" style="76" customWidth="1"/>
    <col min="14598" max="14599" width="9" style="76"/>
    <col min="14600" max="14600" width="9.625" style="76" customWidth="1"/>
    <col min="14601" max="14848" width="9" style="76"/>
    <col min="14849" max="14849" width="9.625" style="76" customWidth="1"/>
    <col min="14850" max="14850" width="40" style="76" customWidth="1"/>
    <col min="14851" max="14851" width="17.375" style="76" customWidth="1"/>
    <col min="14852" max="14852" width="16.25" style="76" customWidth="1"/>
    <col min="14853" max="14853" width="24.375" style="76" customWidth="1"/>
    <col min="14854" max="14855" width="9" style="76"/>
    <col min="14856" max="14856" width="9.625" style="76" customWidth="1"/>
    <col min="14857" max="15104" width="9" style="76"/>
    <col min="15105" max="15105" width="9.625" style="76" customWidth="1"/>
    <col min="15106" max="15106" width="40" style="76" customWidth="1"/>
    <col min="15107" max="15107" width="17.375" style="76" customWidth="1"/>
    <col min="15108" max="15108" width="16.25" style="76" customWidth="1"/>
    <col min="15109" max="15109" width="24.375" style="76" customWidth="1"/>
    <col min="15110" max="15111" width="9" style="76"/>
    <col min="15112" max="15112" width="9.625" style="76" customWidth="1"/>
    <col min="15113" max="15360" width="9" style="76"/>
    <col min="15361" max="15361" width="9.625" style="76" customWidth="1"/>
    <col min="15362" max="15362" width="40" style="76" customWidth="1"/>
    <col min="15363" max="15363" width="17.375" style="76" customWidth="1"/>
    <col min="15364" max="15364" width="16.25" style="76" customWidth="1"/>
    <col min="15365" max="15365" width="24.375" style="76" customWidth="1"/>
    <col min="15366" max="15367" width="9" style="76"/>
    <col min="15368" max="15368" width="9.625" style="76" customWidth="1"/>
    <col min="15369" max="15616" width="9" style="76"/>
    <col min="15617" max="15617" width="9.625" style="76" customWidth="1"/>
    <col min="15618" max="15618" width="40" style="76" customWidth="1"/>
    <col min="15619" max="15619" width="17.375" style="76" customWidth="1"/>
    <col min="15620" max="15620" width="16.25" style="76" customWidth="1"/>
    <col min="15621" max="15621" width="24.375" style="76" customWidth="1"/>
    <col min="15622" max="15623" width="9" style="76"/>
    <col min="15624" max="15624" width="9.625" style="76" customWidth="1"/>
    <col min="15625" max="15872" width="9" style="76"/>
    <col min="15873" max="15873" width="9.625" style="76" customWidth="1"/>
    <col min="15874" max="15874" width="40" style="76" customWidth="1"/>
    <col min="15875" max="15875" width="17.375" style="76" customWidth="1"/>
    <col min="15876" max="15876" width="16.25" style="76" customWidth="1"/>
    <col min="15877" max="15877" width="24.375" style="76" customWidth="1"/>
    <col min="15878" max="15879" width="9" style="76"/>
    <col min="15880" max="15880" width="9.625" style="76" customWidth="1"/>
    <col min="15881" max="16128" width="9" style="76"/>
    <col min="16129" max="16129" width="9.625" style="76" customWidth="1"/>
    <col min="16130" max="16130" width="40" style="76" customWidth="1"/>
    <col min="16131" max="16131" width="17.375" style="76" customWidth="1"/>
    <col min="16132" max="16132" width="16.25" style="76" customWidth="1"/>
    <col min="16133" max="16133" width="24.375" style="76" customWidth="1"/>
    <col min="16134" max="16135" width="9" style="76"/>
    <col min="16136" max="16136" width="9.625" style="76" customWidth="1"/>
    <col min="16137" max="16384" width="9" style="76"/>
  </cols>
  <sheetData>
    <row r="1" spans="1:1">
      <c r="A1" s="78" t="s">
        <v>599</v>
      </c>
    </row>
    <row r="2" ht="30" customHeight="1" spans="2:5">
      <c r="B2" s="79" t="s">
        <v>600</v>
      </c>
      <c r="C2" s="79"/>
      <c r="D2" s="79"/>
      <c r="E2" s="79"/>
    </row>
    <row r="3" s="72" customFormat="1" ht="19.5" customHeight="1" spans="1:5">
      <c r="A3" s="80" t="s">
        <v>601</v>
      </c>
      <c r="B3" s="81"/>
      <c r="C3" s="82"/>
      <c r="D3" s="82"/>
      <c r="E3" s="83" t="s">
        <v>602</v>
      </c>
    </row>
    <row r="4" s="73" customFormat="1" ht="30" customHeight="1" spans="1:5">
      <c r="A4" s="84" t="s">
        <v>585</v>
      </c>
      <c r="B4" s="84" t="s">
        <v>5</v>
      </c>
      <c r="C4" s="85" t="s">
        <v>586</v>
      </c>
      <c r="D4" s="85" t="s">
        <v>587</v>
      </c>
      <c r="E4" s="86" t="s">
        <v>588</v>
      </c>
    </row>
    <row r="5" s="73" customFormat="1" ht="30" customHeight="1" spans="1:5">
      <c r="A5" s="87"/>
      <c r="B5" s="87"/>
      <c r="C5" s="88"/>
      <c r="D5" s="88"/>
      <c r="E5" s="89"/>
    </row>
    <row r="6" s="74" customFormat="1" ht="30" customHeight="1" spans="1:7">
      <c r="A6" s="90">
        <v>20804</v>
      </c>
      <c r="B6" s="91" t="s">
        <v>603</v>
      </c>
      <c r="C6" s="92"/>
      <c r="D6" s="93"/>
      <c r="E6" s="93"/>
      <c r="G6" s="94"/>
    </row>
    <row r="7" s="74" customFormat="1" ht="30" customHeight="1" spans="1:5">
      <c r="A7" s="90">
        <v>2080451</v>
      </c>
      <c r="B7" s="95" t="s">
        <v>604</v>
      </c>
      <c r="C7" s="96"/>
      <c r="D7" s="97"/>
      <c r="E7" s="97"/>
    </row>
    <row r="8" s="74" customFormat="1" ht="30" customHeight="1" spans="1:5">
      <c r="A8" s="90"/>
      <c r="B8" s="50" t="s">
        <v>572</v>
      </c>
      <c r="C8" s="96"/>
      <c r="D8" s="97"/>
      <c r="E8" s="97"/>
    </row>
    <row r="9" s="74" customFormat="1" ht="30" customHeight="1" spans="1:5">
      <c r="A9" s="90">
        <v>223</v>
      </c>
      <c r="B9" s="91" t="s">
        <v>605</v>
      </c>
      <c r="C9" s="96"/>
      <c r="D9" s="97"/>
      <c r="E9" s="97"/>
    </row>
    <row r="10" s="74" customFormat="1" ht="30" customHeight="1" spans="1:8">
      <c r="A10" s="90">
        <v>22301</v>
      </c>
      <c r="B10" s="98" t="s">
        <v>606</v>
      </c>
      <c r="C10" s="96"/>
      <c r="D10" s="97"/>
      <c r="E10" s="97"/>
      <c r="F10" s="99"/>
      <c r="G10" s="100"/>
      <c r="H10" s="100"/>
    </row>
    <row r="11" s="74" customFormat="1" ht="30" customHeight="1" spans="1:8">
      <c r="A11" s="90"/>
      <c r="B11" s="50" t="s">
        <v>572</v>
      </c>
      <c r="C11" s="96"/>
      <c r="D11" s="97"/>
      <c r="E11" s="97"/>
      <c r="F11" s="100"/>
      <c r="G11" s="100"/>
      <c r="H11" s="101"/>
    </row>
    <row r="12" s="75" customFormat="1" ht="30" customHeight="1" spans="1:5">
      <c r="A12" s="102">
        <v>2300803</v>
      </c>
      <c r="B12" s="91" t="s">
        <v>607</v>
      </c>
      <c r="C12" s="103"/>
      <c r="D12" s="104"/>
      <c r="E12" s="104"/>
    </row>
    <row r="13" s="75" customFormat="1" ht="30" customHeight="1" spans="1:5">
      <c r="A13" s="102"/>
      <c r="B13" s="105" t="s">
        <v>608</v>
      </c>
      <c r="C13" s="102"/>
      <c r="D13" s="106"/>
      <c r="E13" s="106"/>
    </row>
    <row r="14" s="75" customFormat="1" ht="30" customHeight="1" spans="1:5">
      <c r="A14" s="102"/>
      <c r="B14" s="50" t="s">
        <v>572</v>
      </c>
      <c r="C14" s="102"/>
      <c r="D14" s="106"/>
      <c r="E14" s="106"/>
    </row>
    <row r="15" s="75" customFormat="1" ht="30" customHeight="1" spans="1:5">
      <c r="A15" s="107" t="s">
        <v>580</v>
      </c>
      <c r="D15" s="108"/>
      <c r="E15" s="108"/>
    </row>
    <row r="16" s="75" customFormat="1" ht="15" spans="4:5">
      <c r="D16" s="108"/>
      <c r="E16" s="108"/>
    </row>
    <row r="17" s="75" customFormat="1" ht="15" spans="4:5">
      <c r="D17" s="108"/>
      <c r="E17" s="108"/>
    </row>
    <row r="18" s="75" customFormat="1" ht="15" spans="4:5">
      <c r="D18" s="108"/>
      <c r="E18" s="108"/>
    </row>
    <row r="19" s="75" customFormat="1" ht="15" spans="4:5">
      <c r="D19" s="108"/>
      <c r="E19" s="108"/>
    </row>
    <row r="20" s="75" customFormat="1" ht="15" spans="4:5">
      <c r="D20" s="108"/>
      <c r="E20" s="108"/>
    </row>
    <row r="21" s="75" customFormat="1" ht="15" spans="4:5">
      <c r="D21" s="108"/>
      <c r="E21" s="108"/>
    </row>
    <row r="22" s="75" customFormat="1" ht="15" spans="4:5">
      <c r="D22" s="108"/>
      <c r="E22" s="108"/>
    </row>
    <row r="23" s="75" customFormat="1" ht="15" spans="4:5">
      <c r="D23" s="108"/>
      <c r="E23" s="108"/>
    </row>
    <row r="24" s="75" customFormat="1" ht="15" spans="4:5">
      <c r="D24" s="108"/>
      <c r="E24" s="108"/>
    </row>
    <row r="25" s="75" customFormat="1" ht="15" spans="4:5">
      <c r="D25" s="108"/>
      <c r="E25" s="108"/>
    </row>
    <row r="26" s="75" customFormat="1" ht="15" spans="4:5">
      <c r="D26" s="108"/>
      <c r="E26" s="108"/>
    </row>
    <row r="27" s="75" customFormat="1" ht="15" spans="4:5">
      <c r="D27" s="108"/>
      <c r="E27" s="108"/>
    </row>
    <row r="28" s="75" customFormat="1" ht="15" spans="4:5">
      <c r="D28" s="108"/>
      <c r="E28" s="108"/>
    </row>
    <row r="29" s="75" customFormat="1" ht="15" spans="4:5">
      <c r="D29" s="108"/>
      <c r="E29" s="108"/>
    </row>
    <row r="30" s="75" customFormat="1" ht="15" spans="4:5">
      <c r="D30" s="108"/>
      <c r="E30" s="108"/>
    </row>
    <row r="31" s="75" customFormat="1" ht="15" spans="4:5">
      <c r="D31" s="108"/>
      <c r="E31" s="108"/>
    </row>
    <row r="32" s="75" customFormat="1" ht="15" spans="4:5">
      <c r="D32" s="108"/>
      <c r="E32" s="108"/>
    </row>
    <row r="33" s="75" customFormat="1" ht="15" spans="4:5">
      <c r="D33" s="108"/>
      <c r="E33" s="108"/>
    </row>
    <row r="34" s="75" customFormat="1" ht="15" spans="4:5">
      <c r="D34" s="108"/>
      <c r="E34" s="108"/>
    </row>
    <row r="35" s="75" customFormat="1" ht="15" spans="4:5">
      <c r="D35" s="108"/>
      <c r="E35" s="108"/>
    </row>
    <row r="36" s="75" customFormat="1" ht="15" spans="4:5">
      <c r="D36" s="108"/>
      <c r="E36" s="108"/>
    </row>
    <row r="37" s="75" customFormat="1" ht="15" spans="4:5">
      <c r="D37" s="108"/>
      <c r="E37" s="108"/>
    </row>
    <row r="38" s="75" customFormat="1" ht="15" spans="4:5">
      <c r="D38" s="108"/>
      <c r="E38" s="108"/>
    </row>
    <row r="39" s="75" customFormat="1" ht="15" spans="4:5">
      <c r="D39" s="108"/>
      <c r="E39" s="108"/>
    </row>
    <row r="40" s="75" customFormat="1" ht="15" spans="4:5">
      <c r="D40" s="108"/>
      <c r="E40" s="108"/>
    </row>
    <row r="41" s="75" customFormat="1" ht="15" spans="4:5">
      <c r="D41" s="108"/>
      <c r="E41" s="108"/>
    </row>
    <row r="42" s="75" customFormat="1" ht="15" spans="4:5">
      <c r="D42" s="108"/>
      <c r="E42" s="108"/>
    </row>
    <row r="43" s="75" customFormat="1" ht="15" spans="4:5">
      <c r="D43" s="108"/>
      <c r="E43" s="108"/>
    </row>
    <row r="44" s="75" customFormat="1" ht="15" spans="4:5">
      <c r="D44" s="108"/>
      <c r="E44" s="108"/>
    </row>
    <row r="45" s="75" customFormat="1" ht="15" spans="4:5">
      <c r="D45" s="108"/>
      <c r="E45" s="108"/>
    </row>
    <row r="46" s="75" customFormat="1" ht="15" spans="4:5">
      <c r="D46" s="108"/>
      <c r="E46" s="108"/>
    </row>
    <row r="47" s="75" customFormat="1" ht="15" spans="4:5">
      <c r="D47" s="108"/>
      <c r="E47" s="108"/>
    </row>
    <row r="48" s="75" customFormat="1" ht="15" spans="4:5">
      <c r="D48" s="108"/>
      <c r="E48" s="108"/>
    </row>
    <row r="49" s="75" customFormat="1" ht="15" spans="4:5">
      <c r="D49" s="108"/>
      <c r="E49" s="108"/>
    </row>
    <row r="50" s="75" customFormat="1" ht="15" spans="4:5">
      <c r="D50" s="108"/>
      <c r="E50" s="108"/>
    </row>
    <row r="51" s="75" customFormat="1" ht="15" spans="4:5">
      <c r="D51" s="108"/>
      <c r="E51" s="108"/>
    </row>
    <row r="52" s="75" customFormat="1" ht="15" spans="4:5">
      <c r="D52" s="108"/>
      <c r="E52" s="108"/>
    </row>
    <row r="53" s="75" customFormat="1" ht="15" spans="4:5">
      <c r="D53" s="108"/>
      <c r="E53" s="108"/>
    </row>
  </sheetData>
  <mergeCells count="6">
    <mergeCell ref="B2:E2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Zeros="0" workbookViewId="0">
      <selection activeCell="E22" sqref="E22"/>
    </sheetView>
  </sheetViews>
  <sheetFormatPr defaultColWidth="9" defaultRowHeight="14.25" outlineLevelCol="6"/>
  <cols>
    <col min="1" max="1" width="37.375" style="64" customWidth="1"/>
    <col min="2" max="2" width="13.5" style="22" customWidth="1"/>
    <col min="3" max="3" width="12.125" style="22" customWidth="1"/>
    <col min="4" max="4" width="18.125" style="23" customWidth="1"/>
    <col min="5" max="5" width="17.5" style="22" customWidth="1"/>
    <col min="6" max="6" width="18.125" style="23" customWidth="1"/>
    <col min="7" max="7" width="8.875" style="24" customWidth="1"/>
    <col min="8" max="256" width="9" style="22"/>
    <col min="257" max="257" width="37.375" style="22" customWidth="1"/>
    <col min="258" max="258" width="13.5" style="22" customWidth="1"/>
    <col min="259" max="259" width="12.125" style="22" customWidth="1"/>
    <col min="260" max="260" width="18.125" style="22" customWidth="1"/>
    <col min="261" max="261" width="17.5" style="22" customWidth="1"/>
    <col min="262" max="262" width="18.125" style="22" customWidth="1"/>
    <col min="263" max="263" width="9" style="22" hidden="1" customWidth="1"/>
    <col min="264" max="512" width="9" style="22"/>
    <col min="513" max="513" width="37.375" style="22" customWidth="1"/>
    <col min="514" max="514" width="13.5" style="22" customWidth="1"/>
    <col min="515" max="515" width="12.125" style="22" customWidth="1"/>
    <col min="516" max="516" width="18.125" style="22" customWidth="1"/>
    <col min="517" max="517" width="17.5" style="22" customWidth="1"/>
    <col min="518" max="518" width="18.125" style="22" customWidth="1"/>
    <col min="519" max="519" width="9" style="22" hidden="1" customWidth="1"/>
    <col min="520" max="768" width="9" style="22"/>
    <col min="769" max="769" width="37.375" style="22" customWidth="1"/>
    <col min="770" max="770" width="13.5" style="22" customWidth="1"/>
    <col min="771" max="771" width="12.125" style="22" customWidth="1"/>
    <col min="772" max="772" width="18.125" style="22" customWidth="1"/>
    <col min="773" max="773" width="17.5" style="22" customWidth="1"/>
    <col min="774" max="774" width="18.125" style="22" customWidth="1"/>
    <col min="775" max="775" width="9" style="22" hidden="1" customWidth="1"/>
    <col min="776" max="1024" width="9" style="22"/>
    <col min="1025" max="1025" width="37.375" style="22" customWidth="1"/>
    <col min="1026" max="1026" width="13.5" style="22" customWidth="1"/>
    <col min="1027" max="1027" width="12.125" style="22" customWidth="1"/>
    <col min="1028" max="1028" width="18.125" style="22" customWidth="1"/>
    <col min="1029" max="1029" width="17.5" style="22" customWidth="1"/>
    <col min="1030" max="1030" width="18.125" style="22" customWidth="1"/>
    <col min="1031" max="1031" width="9" style="22" hidden="1" customWidth="1"/>
    <col min="1032" max="1280" width="9" style="22"/>
    <col min="1281" max="1281" width="37.375" style="22" customWidth="1"/>
    <col min="1282" max="1282" width="13.5" style="22" customWidth="1"/>
    <col min="1283" max="1283" width="12.125" style="22" customWidth="1"/>
    <col min="1284" max="1284" width="18.125" style="22" customWidth="1"/>
    <col min="1285" max="1285" width="17.5" style="22" customWidth="1"/>
    <col min="1286" max="1286" width="18.125" style="22" customWidth="1"/>
    <col min="1287" max="1287" width="9" style="22" hidden="1" customWidth="1"/>
    <col min="1288" max="1536" width="9" style="22"/>
    <col min="1537" max="1537" width="37.375" style="22" customWidth="1"/>
    <col min="1538" max="1538" width="13.5" style="22" customWidth="1"/>
    <col min="1539" max="1539" width="12.125" style="22" customWidth="1"/>
    <col min="1540" max="1540" width="18.125" style="22" customWidth="1"/>
    <col min="1541" max="1541" width="17.5" style="22" customWidth="1"/>
    <col min="1542" max="1542" width="18.125" style="22" customWidth="1"/>
    <col min="1543" max="1543" width="9" style="22" hidden="1" customWidth="1"/>
    <col min="1544" max="1792" width="9" style="22"/>
    <col min="1793" max="1793" width="37.375" style="22" customWidth="1"/>
    <col min="1794" max="1794" width="13.5" style="22" customWidth="1"/>
    <col min="1795" max="1795" width="12.125" style="22" customWidth="1"/>
    <col min="1796" max="1796" width="18.125" style="22" customWidth="1"/>
    <col min="1797" max="1797" width="17.5" style="22" customWidth="1"/>
    <col min="1798" max="1798" width="18.125" style="22" customWidth="1"/>
    <col min="1799" max="1799" width="9" style="22" hidden="1" customWidth="1"/>
    <col min="1800" max="2048" width="9" style="22"/>
    <col min="2049" max="2049" width="37.375" style="22" customWidth="1"/>
    <col min="2050" max="2050" width="13.5" style="22" customWidth="1"/>
    <col min="2051" max="2051" width="12.125" style="22" customWidth="1"/>
    <col min="2052" max="2052" width="18.125" style="22" customWidth="1"/>
    <col min="2053" max="2053" width="17.5" style="22" customWidth="1"/>
    <col min="2054" max="2054" width="18.125" style="22" customWidth="1"/>
    <col min="2055" max="2055" width="9" style="22" hidden="1" customWidth="1"/>
    <col min="2056" max="2304" width="9" style="22"/>
    <col min="2305" max="2305" width="37.375" style="22" customWidth="1"/>
    <col min="2306" max="2306" width="13.5" style="22" customWidth="1"/>
    <col min="2307" max="2307" width="12.125" style="22" customWidth="1"/>
    <col min="2308" max="2308" width="18.125" style="22" customWidth="1"/>
    <col min="2309" max="2309" width="17.5" style="22" customWidth="1"/>
    <col min="2310" max="2310" width="18.125" style="22" customWidth="1"/>
    <col min="2311" max="2311" width="9" style="22" hidden="1" customWidth="1"/>
    <col min="2312" max="2560" width="9" style="22"/>
    <col min="2561" max="2561" width="37.375" style="22" customWidth="1"/>
    <col min="2562" max="2562" width="13.5" style="22" customWidth="1"/>
    <col min="2563" max="2563" width="12.125" style="22" customWidth="1"/>
    <col min="2564" max="2564" width="18.125" style="22" customWidth="1"/>
    <col min="2565" max="2565" width="17.5" style="22" customWidth="1"/>
    <col min="2566" max="2566" width="18.125" style="22" customWidth="1"/>
    <col min="2567" max="2567" width="9" style="22" hidden="1" customWidth="1"/>
    <col min="2568" max="2816" width="9" style="22"/>
    <col min="2817" max="2817" width="37.375" style="22" customWidth="1"/>
    <col min="2818" max="2818" width="13.5" style="22" customWidth="1"/>
    <col min="2819" max="2819" width="12.125" style="22" customWidth="1"/>
    <col min="2820" max="2820" width="18.125" style="22" customWidth="1"/>
    <col min="2821" max="2821" width="17.5" style="22" customWidth="1"/>
    <col min="2822" max="2822" width="18.125" style="22" customWidth="1"/>
    <col min="2823" max="2823" width="9" style="22" hidden="1" customWidth="1"/>
    <col min="2824" max="3072" width="9" style="22"/>
    <col min="3073" max="3073" width="37.375" style="22" customWidth="1"/>
    <col min="3074" max="3074" width="13.5" style="22" customWidth="1"/>
    <col min="3075" max="3075" width="12.125" style="22" customWidth="1"/>
    <col min="3076" max="3076" width="18.125" style="22" customWidth="1"/>
    <col min="3077" max="3077" width="17.5" style="22" customWidth="1"/>
    <col min="3078" max="3078" width="18.125" style="22" customWidth="1"/>
    <col min="3079" max="3079" width="9" style="22" hidden="1" customWidth="1"/>
    <col min="3080" max="3328" width="9" style="22"/>
    <col min="3329" max="3329" width="37.375" style="22" customWidth="1"/>
    <col min="3330" max="3330" width="13.5" style="22" customWidth="1"/>
    <col min="3331" max="3331" width="12.125" style="22" customWidth="1"/>
    <col min="3332" max="3332" width="18.125" style="22" customWidth="1"/>
    <col min="3333" max="3333" width="17.5" style="22" customWidth="1"/>
    <col min="3334" max="3334" width="18.125" style="22" customWidth="1"/>
    <col min="3335" max="3335" width="9" style="22" hidden="1" customWidth="1"/>
    <col min="3336" max="3584" width="9" style="22"/>
    <col min="3585" max="3585" width="37.375" style="22" customWidth="1"/>
    <col min="3586" max="3586" width="13.5" style="22" customWidth="1"/>
    <col min="3587" max="3587" width="12.125" style="22" customWidth="1"/>
    <col min="3588" max="3588" width="18.125" style="22" customWidth="1"/>
    <col min="3589" max="3589" width="17.5" style="22" customWidth="1"/>
    <col min="3590" max="3590" width="18.125" style="22" customWidth="1"/>
    <col min="3591" max="3591" width="9" style="22" hidden="1" customWidth="1"/>
    <col min="3592" max="3840" width="9" style="22"/>
    <col min="3841" max="3841" width="37.375" style="22" customWidth="1"/>
    <col min="3842" max="3842" width="13.5" style="22" customWidth="1"/>
    <col min="3843" max="3843" width="12.125" style="22" customWidth="1"/>
    <col min="3844" max="3844" width="18.125" style="22" customWidth="1"/>
    <col min="3845" max="3845" width="17.5" style="22" customWidth="1"/>
    <col min="3846" max="3846" width="18.125" style="22" customWidth="1"/>
    <col min="3847" max="3847" width="9" style="22" hidden="1" customWidth="1"/>
    <col min="3848" max="4096" width="9" style="22"/>
    <col min="4097" max="4097" width="37.375" style="22" customWidth="1"/>
    <col min="4098" max="4098" width="13.5" style="22" customWidth="1"/>
    <col min="4099" max="4099" width="12.125" style="22" customWidth="1"/>
    <col min="4100" max="4100" width="18.125" style="22" customWidth="1"/>
    <col min="4101" max="4101" width="17.5" style="22" customWidth="1"/>
    <col min="4102" max="4102" width="18.125" style="22" customWidth="1"/>
    <col min="4103" max="4103" width="9" style="22" hidden="1" customWidth="1"/>
    <col min="4104" max="4352" width="9" style="22"/>
    <col min="4353" max="4353" width="37.375" style="22" customWidth="1"/>
    <col min="4354" max="4354" width="13.5" style="22" customWidth="1"/>
    <col min="4355" max="4355" width="12.125" style="22" customWidth="1"/>
    <col min="4356" max="4356" width="18.125" style="22" customWidth="1"/>
    <col min="4357" max="4357" width="17.5" style="22" customWidth="1"/>
    <col min="4358" max="4358" width="18.125" style="22" customWidth="1"/>
    <col min="4359" max="4359" width="9" style="22" hidden="1" customWidth="1"/>
    <col min="4360" max="4608" width="9" style="22"/>
    <col min="4609" max="4609" width="37.375" style="22" customWidth="1"/>
    <col min="4610" max="4610" width="13.5" style="22" customWidth="1"/>
    <col min="4611" max="4611" width="12.125" style="22" customWidth="1"/>
    <col min="4612" max="4612" width="18.125" style="22" customWidth="1"/>
    <col min="4613" max="4613" width="17.5" style="22" customWidth="1"/>
    <col min="4614" max="4614" width="18.125" style="22" customWidth="1"/>
    <col min="4615" max="4615" width="9" style="22" hidden="1" customWidth="1"/>
    <col min="4616" max="4864" width="9" style="22"/>
    <col min="4865" max="4865" width="37.375" style="22" customWidth="1"/>
    <col min="4866" max="4866" width="13.5" style="22" customWidth="1"/>
    <col min="4867" max="4867" width="12.125" style="22" customWidth="1"/>
    <col min="4868" max="4868" width="18.125" style="22" customWidth="1"/>
    <col min="4869" max="4869" width="17.5" style="22" customWidth="1"/>
    <col min="4870" max="4870" width="18.125" style="22" customWidth="1"/>
    <col min="4871" max="4871" width="9" style="22" hidden="1" customWidth="1"/>
    <col min="4872" max="5120" width="9" style="22"/>
    <col min="5121" max="5121" width="37.375" style="22" customWidth="1"/>
    <col min="5122" max="5122" width="13.5" style="22" customWidth="1"/>
    <col min="5123" max="5123" width="12.125" style="22" customWidth="1"/>
    <col min="5124" max="5124" width="18.125" style="22" customWidth="1"/>
    <col min="5125" max="5125" width="17.5" style="22" customWidth="1"/>
    <col min="5126" max="5126" width="18.125" style="22" customWidth="1"/>
    <col min="5127" max="5127" width="9" style="22" hidden="1" customWidth="1"/>
    <col min="5128" max="5376" width="9" style="22"/>
    <col min="5377" max="5377" width="37.375" style="22" customWidth="1"/>
    <col min="5378" max="5378" width="13.5" style="22" customWidth="1"/>
    <col min="5379" max="5379" width="12.125" style="22" customWidth="1"/>
    <col min="5380" max="5380" width="18.125" style="22" customWidth="1"/>
    <col min="5381" max="5381" width="17.5" style="22" customWidth="1"/>
    <col min="5382" max="5382" width="18.125" style="22" customWidth="1"/>
    <col min="5383" max="5383" width="9" style="22" hidden="1" customWidth="1"/>
    <col min="5384" max="5632" width="9" style="22"/>
    <col min="5633" max="5633" width="37.375" style="22" customWidth="1"/>
    <col min="5634" max="5634" width="13.5" style="22" customWidth="1"/>
    <col min="5635" max="5635" width="12.125" style="22" customWidth="1"/>
    <col min="5636" max="5636" width="18.125" style="22" customWidth="1"/>
    <col min="5637" max="5637" width="17.5" style="22" customWidth="1"/>
    <col min="5638" max="5638" width="18.125" style="22" customWidth="1"/>
    <col min="5639" max="5639" width="9" style="22" hidden="1" customWidth="1"/>
    <col min="5640" max="5888" width="9" style="22"/>
    <col min="5889" max="5889" width="37.375" style="22" customWidth="1"/>
    <col min="5890" max="5890" width="13.5" style="22" customWidth="1"/>
    <col min="5891" max="5891" width="12.125" style="22" customWidth="1"/>
    <col min="5892" max="5892" width="18.125" style="22" customWidth="1"/>
    <col min="5893" max="5893" width="17.5" style="22" customWidth="1"/>
    <col min="5894" max="5894" width="18.125" style="22" customWidth="1"/>
    <col min="5895" max="5895" width="9" style="22" hidden="1" customWidth="1"/>
    <col min="5896" max="6144" width="9" style="22"/>
    <col min="6145" max="6145" width="37.375" style="22" customWidth="1"/>
    <col min="6146" max="6146" width="13.5" style="22" customWidth="1"/>
    <col min="6147" max="6147" width="12.125" style="22" customWidth="1"/>
    <col min="6148" max="6148" width="18.125" style="22" customWidth="1"/>
    <col min="6149" max="6149" width="17.5" style="22" customWidth="1"/>
    <col min="6150" max="6150" width="18.125" style="22" customWidth="1"/>
    <col min="6151" max="6151" width="9" style="22" hidden="1" customWidth="1"/>
    <col min="6152" max="6400" width="9" style="22"/>
    <col min="6401" max="6401" width="37.375" style="22" customWidth="1"/>
    <col min="6402" max="6402" width="13.5" style="22" customWidth="1"/>
    <col min="6403" max="6403" width="12.125" style="22" customWidth="1"/>
    <col min="6404" max="6404" width="18.125" style="22" customWidth="1"/>
    <col min="6405" max="6405" width="17.5" style="22" customWidth="1"/>
    <col min="6406" max="6406" width="18.125" style="22" customWidth="1"/>
    <col min="6407" max="6407" width="9" style="22" hidden="1" customWidth="1"/>
    <col min="6408" max="6656" width="9" style="22"/>
    <col min="6657" max="6657" width="37.375" style="22" customWidth="1"/>
    <col min="6658" max="6658" width="13.5" style="22" customWidth="1"/>
    <col min="6659" max="6659" width="12.125" style="22" customWidth="1"/>
    <col min="6660" max="6660" width="18.125" style="22" customWidth="1"/>
    <col min="6661" max="6661" width="17.5" style="22" customWidth="1"/>
    <col min="6662" max="6662" width="18.125" style="22" customWidth="1"/>
    <col min="6663" max="6663" width="9" style="22" hidden="1" customWidth="1"/>
    <col min="6664" max="6912" width="9" style="22"/>
    <col min="6913" max="6913" width="37.375" style="22" customWidth="1"/>
    <col min="6914" max="6914" width="13.5" style="22" customWidth="1"/>
    <col min="6915" max="6915" width="12.125" style="22" customWidth="1"/>
    <col min="6916" max="6916" width="18.125" style="22" customWidth="1"/>
    <col min="6917" max="6917" width="17.5" style="22" customWidth="1"/>
    <col min="6918" max="6918" width="18.125" style="22" customWidth="1"/>
    <col min="6919" max="6919" width="9" style="22" hidden="1" customWidth="1"/>
    <col min="6920" max="7168" width="9" style="22"/>
    <col min="7169" max="7169" width="37.375" style="22" customWidth="1"/>
    <col min="7170" max="7170" width="13.5" style="22" customWidth="1"/>
    <col min="7171" max="7171" width="12.125" style="22" customWidth="1"/>
    <col min="7172" max="7172" width="18.125" style="22" customWidth="1"/>
    <col min="7173" max="7173" width="17.5" style="22" customWidth="1"/>
    <col min="7174" max="7174" width="18.125" style="22" customWidth="1"/>
    <col min="7175" max="7175" width="9" style="22" hidden="1" customWidth="1"/>
    <col min="7176" max="7424" width="9" style="22"/>
    <col min="7425" max="7425" width="37.375" style="22" customWidth="1"/>
    <col min="7426" max="7426" width="13.5" style="22" customWidth="1"/>
    <col min="7427" max="7427" width="12.125" style="22" customWidth="1"/>
    <col min="7428" max="7428" width="18.125" style="22" customWidth="1"/>
    <col min="7429" max="7429" width="17.5" style="22" customWidth="1"/>
    <col min="7430" max="7430" width="18.125" style="22" customWidth="1"/>
    <col min="7431" max="7431" width="9" style="22" hidden="1" customWidth="1"/>
    <col min="7432" max="7680" width="9" style="22"/>
    <col min="7681" max="7681" width="37.375" style="22" customWidth="1"/>
    <col min="7682" max="7682" width="13.5" style="22" customWidth="1"/>
    <col min="7683" max="7683" width="12.125" style="22" customWidth="1"/>
    <col min="7684" max="7684" width="18.125" style="22" customWidth="1"/>
    <col min="7685" max="7685" width="17.5" style="22" customWidth="1"/>
    <col min="7686" max="7686" width="18.125" style="22" customWidth="1"/>
    <col min="7687" max="7687" width="9" style="22" hidden="1" customWidth="1"/>
    <col min="7688" max="7936" width="9" style="22"/>
    <col min="7937" max="7937" width="37.375" style="22" customWidth="1"/>
    <col min="7938" max="7938" width="13.5" style="22" customWidth="1"/>
    <col min="7939" max="7939" width="12.125" style="22" customWidth="1"/>
    <col min="7940" max="7940" width="18.125" style="22" customWidth="1"/>
    <col min="7941" max="7941" width="17.5" style="22" customWidth="1"/>
    <col min="7942" max="7942" width="18.125" style="22" customWidth="1"/>
    <col min="7943" max="7943" width="9" style="22" hidden="1" customWidth="1"/>
    <col min="7944" max="8192" width="9" style="22"/>
    <col min="8193" max="8193" width="37.375" style="22" customWidth="1"/>
    <col min="8194" max="8194" width="13.5" style="22" customWidth="1"/>
    <col min="8195" max="8195" width="12.125" style="22" customWidth="1"/>
    <col min="8196" max="8196" width="18.125" style="22" customWidth="1"/>
    <col min="8197" max="8197" width="17.5" style="22" customWidth="1"/>
    <col min="8198" max="8198" width="18.125" style="22" customWidth="1"/>
    <col min="8199" max="8199" width="9" style="22" hidden="1" customWidth="1"/>
    <col min="8200" max="8448" width="9" style="22"/>
    <col min="8449" max="8449" width="37.375" style="22" customWidth="1"/>
    <col min="8450" max="8450" width="13.5" style="22" customWidth="1"/>
    <col min="8451" max="8451" width="12.125" style="22" customWidth="1"/>
    <col min="8452" max="8452" width="18.125" style="22" customWidth="1"/>
    <col min="8453" max="8453" width="17.5" style="22" customWidth="1"/>
    <col min="8454" max="8454" width="18.125" style="22" customWidth="1"/>
    <col min="8455" max="8455" width="9" style="22" hidden="1" customWidth="1"/>
    <col min="8456" max="8704" width="9" style="22"/>
    <col min="8705" max="8705" width="37.375" style="22" customWidth="1"/>
    <col min="8706" max="8706" width="13.5" style="22" customWidth="1"/>
    <col min="8707" max="8707" width="12.125" style="22" customWidth="1"/>
    <col min="8708" max="8708" width="18.125" style="22" customWidth="1"/>
    <col min="8709" max="8709" width="17.5" style="22" customWidth="1"/>
    <col min="8710" max="8710" width="18.125" style="22" customWidth="1"/>
    <col min="8711" max="8711" width="9" style="22" hidden="1" customWidth="1"/>
    <col min="8712" max="8960" width="9" style="22"/>
    <col min="8961" max="8961" width="37.375" style="22" customWidth="1"/>
    <col min="8962" max="8962" width="13.5" style="22" customWidth="1"/>
    <col min="8963" max="8963" width="12.125" style="22" customWidth="1"/>
    <col min="8964" max="8964" width="18.125" style="22" customWidth="1"/>
    <col min="8965" max="8965" width="17.5" style="22" customWidth="1"/>
    <col min="8966" max="8966" width="18.125" style="22" customWidth="1"/>
    <col min="8967" max="8967" width="9" style="22" hidden="1" customWidth="1"/>
    <col min="8968" max="9216" width="9" style="22"/>
    <col min="9217" max="9217" width="37.375" style="22" customWidth="1"/>
    <col min="9218" max="9218" width="13.5" style="22" customWidth="1"/>
    <col min="9219" max="9219" width="12.125" style="22" customWidth="1"/>
    <col min="9220" max="9220" width="18.125" style="22" customWidth="1"/>
    <col min="9221" max="9221" width="17.5" style="22" customWidth="1"/>
    <col min="9222" max="9222" width="18.125" style="22" customWidth="1"/>
    <col min="9223" max="9223" width="9" style="22" hidden="1" customWidth="1"/>
    <col min="9224" max="9472" width="9" style="22"/>
    <col min="9473" max="9473" width="37.375" style="22" customWidth="1"/>
    <col min="9474" max="9474" width="13.5" style="22" customWidth="1"/>
    <col min="9475" max="9475" width="12.125" style="22" customWidth="1"/>
    <col min="9476" max="9476" width="18.125" style="22" customWidth="1"/>
    <col min="9477" max="9477" width="17.5" style="22" customWidth="1"/>
    <col min="9478" max="9478" width="18.125" style="22" customWidth="1"/>
    <col min="9479" max="9479" width="9" style="22" hidden="1" customWidth="1"/>
    <col min="9480" max="9728" width="9" style="22"/>
    <col min="9729" max="9729" width="37.375" style="22" customWidth="1"/>
    <col min="9730" max="9730" width="13.5" style="22" customWidth="1"/>
    <col min="9731" max="9731" width="12.125" style="22" customWidth="1"/>
    <col min="9732" max="9732" width="18.125" style="22" customWidth="1"/>
    <col min="9733" max="9733" width="17.5" style="22" customWidth="1"/>
    <col min="9734" max="9734" width="18.125" style="22" customWidth="1"/>
    <col min="9735" max="9735" width="9" style="22" hidden="1" customWidth="1"/>
    <col min="9736" max="9984" width="9" style="22"/>
    <col min="9985" max="9985" width="37.375" style="22" customWidth="1"/>
    <col min="9986" max="9986" width="13.5" style="22" customWidth="1"/>
    <col min="9987" max="9987" width="12.125" style="22" customWidth="1"/>
    <col min="9988" max="9988" width="18.125" style="22" customWidth="1"/>
    <col min="9989" max="9989" width="17.5" style="22" customWidth="1"/>
    <col min="9990" max="9990" width="18.125" style="22" customWidth="1"/>
    <col min="9991" max="9991" width="9" style="22" hidden="1" customWidth="1"/>
    <col min="9992" max="10240" width="9" style="22"/>
    <col min="10241" max="10241" width="37.375" style="22" customWidth="1"/>
    <col min="10242" max="10242" width="13.5" style="22" customWidth="1"/>
    <col min="10243" max="10243" width="12.125" style="22" customWidth="1"/>
    <col min="10244" max="10244" width="18.125" style="22" customWidth="1"/>
    <col min="10245" max="10245" width="17.5" style="22" customWidth="1"/>
    <col min="10246" max="10246" width="18.125" style="22" customWidth="1"/>
    <col min="10247" max="10247" width="9" style="22" hidden="1" customWidth="1"/>
    <col min="10248" max="10496" width="9" style="22"/>
    <col min="10497" max="10497" width="37.375" style="22" customWidth="1"/>
    <col min="10498" max="10498" width="13.5" style="22" customWidth="1"/>
    <col min="10499" max="10499" width="12.125" style="22" customWidth="1"/>
    <col min="10500" max="10500" width="18.125" style="22" customWidth="1"/>
    <col min="10501" max="10501" width="17.5" style="22" customWidth="1"/>
    <col min="10502" max="10502" width="18.125" style="22" customWidth="1"/>
    <col min="10503" max="10503" width="9" style="22" hidden="1" customWidth="1"/>
    <col min="10504" max="10752" width="9" style="22"/>
    <col min="10753" max="10753" width="37.375" style="22" customWidth="1"/>
    <col min="10754" max="10754" width="13.5" style="22" customWidth="1"/>
    <col min="10755" max="10755" width="12.125" style="22" customWidth="1"/>
    <col min="10756" max="10756" width="18.125" style="22" customWidth="1"/>
    <col min="10757" max="10757" width="17.5" style="22" customWidth="1"/>
    <col min="10758" max="10758" width="18.125" style="22" customWidth="1"/>
    <col min="10759" max="10759" width="9" style="22" hidden="1" customWidth="1"/>
    <col min="10760" max="11008" width="9" style="22"/>
    <col min="11009" max="11009" width="37.375" style="22" customWidth="1"/>
    <col min="11010" max="11010" width="13.5" style="22" customWidth="1"/>
    <col min="11011" max="11011" width="12.125" style="22" customWidth="1"/>
    <col min="11012" max="11012" width="18.125" style="22" customWidth="1"/>
    <col min="11013" max="11013" width="17.5" style="22" customWidth="1"/>
    <col min="11014" max="11014" width="18.125" style="22" customWidth="1"/>
    <col min="11015" max="11015" width="9" style="22" hidden="1" customWidth="1"/>
    <col min="11016" max="11264" width="9" style="22"/>
    <col min="11265" max="11265" width="37.375" style="22" customWidth="1"/>
    <col min="11266" max="11266" width="13.5" style="22" customWidth="1"/>
    <col min="11267" max="11267" width="12.125" style="22" customWidth="1"/>
    <col min="11268" max="11268" width="18.125" style="22" customWidth="1"/>
    <col min="11269" max="11269" width="17.5" style="22" customWidth="1"/>
    <col min="11270" max="11270" width="18.125" style="22" customWidth="1"/>
    <col min="11271" max="11271" width="9" style="22" hidden="1" customWidth="1"/>
    <col min="11272" max="11520" width="9" style="22"/>
    <col min="11521" max="11521" width="37.375" style="22" customWidth="1"/>
    <col min="11522" max="11522" width="13.5" style="22" customWidth="1"/>
    <col min="11523" max="11523" width="12.125" style="22" customWidth="1"/>
    <col min="11524" max="11524" width="18.125" style="22" customWidth="1"/>
    <col min="11525" max="11525" width="17.5" style="22" customWidth="1"/>
    <col min="11526" max="11526" width="18.125" style="22" customWidth="1"/>
    <col min="11527" max="11527" width="9" style="22" hidden="1" customWidth="1"/>
    <col min="11528" max="11776" width="9" style="22"/>
    <col min="11777" max="11777" width="37.375" style="22" customWidth="1"/>
    <col min="11778" max="11778" width="13.5" style="22" customWidth="1"/>
    <col min="11779" max="11779" width="12.125" style="22" customWidth="1"/>
    <col min="11780" max="11780" width="18.125" style="22" customWidth="1"/>
    <col min="11781" max="11781" width="17.5" style="22" customWidth="1"/>
    <col min="11782" max="11782" width="18.125" style="22" customWidth="1"/>
    <col min="11783" max="11783" width="9" style="22" hidden="1" customWidth="1"/>
    <col min="11784" max="12032" width="9" style="22"/>
    <col min="12033" max="12033" width="37.375" style="22" customWidth="1"/>
    <col min="12034" max="12034" width="13.5" style="22" customWidth="1"/>
    <col min="12035" max="12035" width="12.125" style="22" customWidth="1"/>
    <col min="12036" max="12036" width="18.125" style="22" customWidth="1"/>
    <col min="12037" max="12037" width="17.5" style="22" customWidth="1"/>
    <col min="12038" max="12038" width="18.125" style="22" customWidth="1"/>
    <col min="12039" max="12039" width="9" style="22" hidden="1" customWidth="1"/>
    <col min="12040" max="12288" width="9" style="22"/>
    <col min="12289" max="12289" width="37.375" style="22" customWidth="1"/>
    <col min="12290" max="12290" width="13.5" style="22" customWidth="1"/>
    <col min="12291" max="12291" width="12.125" style="22" customWidth="1"/>
    <col min="12292" max="12292" width="18.125" style="22" customWidth="1"/>
    <col min="12293" max="12293" width="17.5" style="22" customWidth="1"/>
    <col min="12294" max="12294" width="18.125" style="22" customWidth="1"/>
    <col min="12295" max="12295" width="9" style="22" hidden="1" customWidth="1"/>
    <col min="12296" max="12544" width="9" style="22"/>
    <col min="12545" max="12545" width="37.375" style="22" customWidth="1"/>
    <col min="12546" max="12546" width="13.5" style="22" customWidth="1"/>
    <col min="12547" max="12547" width="12.125" style="22" customWidth="1"/>
    <col min="12548" max="12548" width="18.125" style="22" customWidth="1"/>
    <col min="12549" max="12549" width="17.5" style="22" customWidth="1"/>
    <col min="12550" max="12550" width="18.125" style="22" customWidth="1"/>
    <col min="12551" max="12551" width="9" style="22" hidden="1" customWidth="1"/>
    <col min="12552" max="12800" width="9" style="22"/>
    <col min="12801" max="12801" width="37.375" style="22" customWidth="1"/>
    <col min="12802" max="12802" width="13.5" style="22" customWidth="1"/>
    <col min="12803" max="12803" width="12.125" style="22" customWidth="1"/>
    <col min="12804" max="12804" width="18.125" style="22" customWidth="1"/>
    <col min="12805" max="12805" width="17.5" style="22" customWidth="1"/>
    <col min="12806" max="12806" width="18.125" style="22" customWidth="1"/>
    <col min="12807" max="12807" width="9" style="22" hidden="1" customWidth="1"/>
    <col min="12808" max="13056" width="9" style="22"/>
    <col min="13057" max="13057" width="37.375" style="22" customWidth="1"/>
    <col min="13058" max="13058" width="13.5" style="22" customWidth="1"/>
    <col min="13059" max="13059" width="12.125" style="22" customWidth="1"/>
    <col min="13060" max="13060" width="18.125" style="22" customWidth="1"/>
    <col min="13061" max="13061" width="17.5" style="22" customWidth="1"/>
    <col min="13062" max="13062" width="18.125" style="22" customWidth="1"/>
    <col min="13063" max="13063" width="9" style="22" hidden="1" customWidth="1"/>
    <col min="13064" max="13312" width="9" style="22"/>
    <col min="13313" max="13313" width="37.375" style="22" customWidth="1"/>
    <col min="13314" max="13314" width="13.5" style="22" customWidth="1"/>
    <col min="13315" max="13315" width="12.125" style="22" customWidth="1"/>
    <col min="13316" max="13316" width="18.125" style="22" customWidth="1"/>
    <col min="13317" max="13317" width="17.5" style="22" customWidth="1"/>
    <col min="13318" max="13318" width="18.125" style="22" customWidth="1"/>
    <col min="13319" max="13319" width="9" style="22" hidden="1" customWidth="1"/>
    <col min="13320" max="13568" width="9" style="22"/>
    <col min="13569" max="13569" width="37.375" style="22" customWidth="1"/>
    <col min="13570" max="13570" width="13.5" style="22" customWidth="1"/>
    <col min="13571" max="13571" width="12.125" style="22" customWidth="1"/>
    <col min="13572" max="13572" width="18.125" style="22" customWidth="1"/>
    <col min="13573" max="13573" width="17.5" style="22" customWidth="1"/>
    <col min="13574" max="13574" width="18.125" style="22" customWidth="1"/>
    <col min="13575" max="13575" width="9" style="22" hidden="1" customWidth="1"/>
    <col min="13576" max="13824" width="9" style="22"/>
    <col min="13825" max="13825" width="37.375" style="22" customWidth="1"/>
    <col min="13826" max="13826" width="13.5" style="22" customWidth="1"/>
    <col min="13827" max="13827" width="12.125" style="22" customWidth="1"/>
    <col min="13828" max="13828" width="18.125" style="22" customWidth="1"/>
    <col min="13829" max="13829" width="17.5" style="22" customWidth="1"/>
    <col min="13830" max="13830" width="18.125" style="22" customWidth="1"/>
    <col min="13831" max="13831" width="9" style="22" hidden="1" customWidth="1"/>
    <col min="13832" max="14080" width="9" style="22"/>
    <col min="14081" max="14081" width="37.375" style="22" customWidth="1"/>
    <col min="14082" max="14082" width="13.5" style="22" customWidth="1"/>
    <col min="14083" max="14083" width="12.125" style="22" customWidth="1"/>
    <col min="14084" max="14084" width="18.125" style="22" customWidth="1"/>
    <col min="14085" max="14085" width="17.5" style="22" customWidth="1"/>
    <col min="14086" max="14086" width="18.125" style="22" customWidth="1"/>
    <col min="14087" max="14087" width="9" style="22" hidden="1" customWidth="1"/>
    <col min="14088" max="14336" width="9" style="22"/>
    <col min="14337" max="14337" width="37.375" style="22" customWidth="1"/>
    <col min="14338" max="14338" width="13.5" style="22" customWidth="1"/>
    <col min="14339" max="14339" width="12.125" style="22" customWidth="1"/>
    <col min="14340" max="14340" width="18.125" style="22" customWidth="1"/>
    <col min="14341" max="14341" width="17.5" style="22" customWidth="1"/>
    <col min="14342" max="14342" width="18.125" style="22" customWidth="1"/>
    <col min="14343" max="14343" width="9" style="22" hidden="1" customWidth="1"/>
    <col min="14344" max="14592" width="9" style="22"/>
    <col min="14593" max="14593" width="37.375" style="22" customWidth="1"/>
    <col min="14594" max="14594" width="13.5" style="22" customWidth="1"/>
    <col min="14595" max="14595" width="12.125" style="22" customWidth="1"/>
    <col min="14596" max="14596" width="18.125" style="22" customWidth="1"/>
    <col min="14597" max="14597" width="17.5" style="22" customWidth="1"/>
    <col min="14598" max="14598" width="18.125" style="22" customWidth="1"/>
    <col min="14599" max="14599" width="9" style="22" hidden="1" customWidth="1"/>
    <col min="14600" max="14848" width="9" style="22"/>
    <col min="14849" max="14849" width="37.375" style="22" customWidth="1"/>
    <col min="14850" max="14850" width="13.5" style="22" customWidth="1"/>
    <col min="14851" max="14851" width="12.125" style="22" customWidth="1"/>
    <col min="14852" max="14852" width="18.125" style="22" customWidth="1"/>
    <col min="14853" max="14853" width="17.5" style="22" customWidth="1"/>
    <col min="14854" max="14854" width="18.125" style="22" customWidth="1"/>
    <col min="14855" max="14855" width="9" style="22" hidden="1" customWidth="1"/>
    <col min="14856" max="15104" width="9" style="22"/>
    <col min="15105" max="15105" width="37.375" style="22" customWidth="1"/>
    <col min="15106" max="15106" width="13.5" style="22" customWidth="1"/>
    <col min="15107" max="15107" width="12.125" style="22" customWidth="1"/>
    <col min="15108" max="15108" width="18.125" style="22" customWidth="1"/>
    <col min="15109" max="15109" width="17.5" style="22" customWidth="1"/>
    <col min="15110" max="15110" width="18.125" style="22" customWidth="1"/>
    <col min="15111" max="15111" width="9" style="22" hidden="1" customWidth="1"/>
    <col min="15112" max="15360" width="9" style="22"/>
    <col min="15361" max="15361" width="37.375" style="22" customWidth="1"/>
    <col min="15362" max="15362" width="13.5" style="22" customWidth="1"/>
    <col min="15363" max="15363" width="12.125" style="22" customWidth="1"/>
    <col min="15364" max="15364" width="18.125" style="22" customWidth="1"/>
    <col min="15365" max="15365" width="17.5" style="22" customWidth="1"/>
    <col min="15366" max="15366" width="18.125" style="22" customWidth="1"/>
    <col min="15367" max="15367" width="9" style="22" hidden="1" customWidth="1"/>
    <col min="15368" max="15616" width="9" style="22"/>
    <col min="15617" max="15617" width="37.375" style="22" customWidth="1"/>
    <col min="15618" max="15618" width="13.5" style="22" customWidth="1"/>
    <col min="15619" max="15619" width="12.125" style="22" customWidth="1"/>
    <col min="15620" max="15620" width="18.125" style="22" customWidth="1"/>
    <col min="15621" max="15621" width="17.5" style="22" customWidth="1"/>
    <col min="15622" max="15622" width="18.125" style="22" customWidth="1"/>
    <col min="15623" max="15623" width="9" style="22" hidden="1" customWidth="1"/>
    <col min="15624" max="15872" width="9" style="22"/>
    <col min="15873" max="15873" width="37.375" style="22" customWidth="1"/>
    <col min="15874" max="15874" width="13.5" style="22" customWidth="1"/>
    <col min="15875" max="15875" width="12.125" style="22" customWidth="1"/>
    <col min="15876" max="15876" width="18.125" style="22" customWidth="1"/>
    <col min="15877" max="15877" width="17.5" style="22" customWidth="1"/>
    <col min="15878" max="15878" width="18.125" style="22" customWidth="1"/>
    <col min="15879" max="15879" width="9" style="22" hidden="1" customWidth="1"/>
    <col min="15880" max="16128" width="9" style="22"/>
    <col min="16129" max="16129" width="37.375" style="22" customWidth="1"/>
    <col min="16130" max="16130" width="13.5" style="22" customWidth="1"/>
    <col min="16131" max="16131" width="12.125" style="22" customWidth="1"/>
    <col min="16132" max="16132" width="18.125" style="22" customWidth="1"/>
    <col min="16133" max="16133" width="17.5" style="22" customWidth="1"/>
    <col min="16134" max="16134" width="18.125" style="22" customWidth="1"/>
    <col min="16135" max="16135" width="9" style="22" hidden="1" customWidth="1"/>
    <col min="16136" max="16384" width="9" style="22"/>
  </cols>
  <sheetData>
    <row r="1" spans="1:1">
      <c r="A1" s="65" t="s">
        <v>609</v>
      </c>
    </row>
    <row r="2" ht="33" customHeight="1" spans="1:7">
      <c r="A2" s="26" t="s">
        <v>610</v>
      </c>
      <c r="B2" s="26"/>
      <c r="C2" s="26"/>
      <c r="D2" s="26"/>
      <c r="E2" s="26"/>
      <c r="F2" s="26"/>
      <c r="G2" s="27"/>
    </row>
    <row r="3" ht="18.95" customHeight="1" spans="1:7">
      <c r="A3" s="28" t="s">
        <v>611</v>
      </c>
      <c r="F3" s="66" t="s">
        <v>612</v>
      </c>
      <c r="G3" s="67"/>
    </row>
    <row r="4" s="19" customFormat="1" ht="18.95" customHeight="1" spans="1:7">
      <c r="A4" s="34" t="s">
        <v>613</v>
      </c>
      <c r="B4" s="35" t="s">
        <v>614</v>
      </c>
      <c r="C4" s="36"/>
      <c r="D4" s="37" t="s">
        <v>615</v>
      </c>
      <c r="E4" s="38" t="s">
        <v>616</v>
      </c>
      <c r="F4" s="39" t="s">
        <v>617</v>
      </c>
      <c r="G4" s="34" t="s">
        <v>618</v>
      </c>
    </row>
    <row r="5" s="19" customFormat="1" ht="18.95" customHeight="1" spans="1:7">
      <c r="A5" s="34"/>
      <c r="B5" s="40" t="s">
        <v>619</v>
      </c>
      <c r="C5" s="40" t="s">
        <v>620</v>
      </c>
      <c r="D5" s="41"/>
      <c r="E5" s="40"/>
      <c r="F5" s="42"/>
      <c r="G5" s="34"/>
    </row>
    <row r="6" s="19" customFormat="1" ht="18.95" customHeight="1" spans="1:7">
      <c r="A6" s="43" t="s">
        <v>621</v>
      </c>
      <c r="B6" s="44"/>
      <c r="C6" s="44"/>
      <c r="D6" s="45"/>
      <c r="E6" s="44"/>
      <c r="F6" s="46"/>
      <c r="G6" s="47"/>
    </row>
    <row r="7" s="19" customFormat="1" ht="18.95" customHeight="1" spans="1:7">
      <c r="A7" s="48" t="s">
        <v>622</v>
      </c>
      <c r="B7" s="44"/>
      <c r="C7" s="68"/>
      <c r="D7" s="45"/>
      <c r="E7" s="44"/>
      <c r="F7" s="46"/>
      <c r="G7" s="47"/>
    </row>
    <row r="8" s="20" customFormat="1" ht="18.95" customHeight="1" spans="1:7">
      <c r="A8" s="50" t="s">
        <v>572</v>
      </c>
      <c r="B8" s="51"/>
      <c r="C8" s="51"/>
      <c r="D8" s="52"/>
      <c r="E8" s="51"/>
      <c r="F8" s="53"/>
      <c r="G8" s="49"/>
    </row>
    <row r="9" ht="18.95" customHeight="1" spans="1:7">
      <c r="A9" s="48" t="s">
        <v>623</v>
      </c>
      <c r="B9" s="44"/>
      <c r="C9" s="44"/>
      <c r="D9" s="45"/>
      <c r="E9" s="44"/>
      <c r="F9" s="46"/>
      <c r="G9" s="69"/>
    </row>
    <row r="10" s="20" customFormat="1" ht="18.95" customHeight="1" spans="1:7">
      <c r="A10" s="50" t="s">
        <v>572</v>
      </c>
      <c r="B10" s="51"/>
      <c r="C10" s="51"/>
      <c r="D10" s="52"/>
      <c r="E10" s="51"/>
      <c r="F10" s="53"/>
      <c r="G10" s="55"/>
    </row>
    <row r="11" ht="18.95" customHeight="1" spans="1:7">
      <c r="A11" s="48" t="s">
        <v>624</v>
      </c>
      <c r="B11" s="44"/>
      <c r="C11" s="44"/>
      <c r="D11" s="45"/>
      <c r="E11" s="44"/>
      <c r="F11" s="46"/>
      <c r="G11" s="55"/>
    </row>
    <row r="12" s="20" customFormat="1" ht="18.95" customHeight="1" spans="1:7">
      <c r="A12" s="50" t="s">
        <v>572</v>
      </c>
      <c r="B12" s="51"/>
      <c r="C12" s="51"/>
      <c r="D12" s="52"/>
      <c r="E12" s="51"/>
      <c r="F12" s="53"/>
      <c r="G12" s="55"/>
    </row>
    <row r="13" ht="18.95" customHeight="1" spans="1:7">
      <c r="A13" s="48" t="s">
        <v>625</v>
      </c>
      <c r="B13" s="70"/>
      <c r="C13" s="44"/>
      <c r="D13" s="45"/>
      <c r="E13" s="44"/>
      <c r="F13" s="46"/>
      <c r="G13" s="49"/>
    </row>
    <row r="14" s="20" customFormat="1" ht="18.95" customHeight="1" spans="1:7">
      <c r="A14" s="50" t="s">
        <v>572</v>
      </c>
      <c r="B14" s="51"/>
      <c r="C14" s="51"/>
      <c r="D14" s="52"/>
      <c r="E14" s="51"/>
      <c r="F14" s="53"/>
      <c r="G14" s="55"/>
    </row>
    <row r="15" ht="18.95" customHeight="1" spans="1:7">
      <c r="A15" s="48" t="s">
        <v>626</v>
      </c>
      <c r="B15" s="44"/>
      <c r="C15" s="44"/>
      <c r="D15" s="45"/>
      <c r="E15" s="44"/>
      <c r="F15" s="46"/>
      <c r="G15" s="58"/>
    </row>
    <row r="16" s="20" customFormat="1" ht="18.95" customHeight="1" spans="1:7">
      <c r="A16" s="50" t="s">
        <v>572</v>
      </c>
      <c r="B16" s="51"/>
      <c r="C16" s="51"/>
      <c r="D16" s="45"/>
      <c r="E16" s="51"/>
      <c r="F16" s="53"/>
      <c r="G16" s="58"/>
    </row>
    <row r="17" s="20" customFormat="1" ht="18.95" customHeight="1" spans="1:7">
      <c r="A17" s="62" t="s">
        <v>627</v>
      </c>
      <c r="B17" s="60">
        <f>B18+B19</f>
        <v>52696.63</v>
      </c>
      <c r="C17" s="60">
        <f>C18+C19</f>
        <v>53496</v>
      </c>
      <c r="D17" s="61">
        <f>C17/B17*100%</f>
        <v>1.0152</v>
      </c>
      <c r="E17" s="60">
        <f>E18+E19</f>
        <v>53619</v>
      </c>
      <c r="F17" s="61">
        <f>E17/B17*100%</f>
        <v>1.0175</v>
      </c>
      <c r="G17" s="58"/>
    </row>
    <row r="18" s="20" customFormat="1" ht="18.95" customHeight="1" spans="1:7">
      <c r="A18" s="62" t="s">
        <v>628</v>
      </c>
      <c r="B18" s="60">
        <v>45807.63</v>
      </c>
      <c r="C18" s="60">
        <v>46607</v>
      </c>
      <c r="D18" s="61">
        <f>C18/B18*100%</f>
        <v>1.0175</v>
      </c>
      <c r="E18" s="60">
        <v>49014</v>
      </c>
      <c r="F18" s="61">
        <f>E18/B18*100%</f>
        <v>1.07</v>
      </c>
      <c r="G18" s="58"/>
    </row>
    <row r="19" s="20" customFormat="1" ht="18.95" customHeight="1" spans="1:7">
      <c r="A19" s="62" t="s">
        <v>629</v>
      </c>
      <c r="B19" s="60">
        <v>6889</v>
      </c>
      <c r="C19" s="60">
        <v>6889</v>
      </c>
      <c r="D19" s="61">
        <f>C19/B19*100%</f>
        <v>1</v>
      </c>
      <c r="E19" s="60">
        <v>4605</v>
      </c>
      <c r="F19" s="61">
        <f>E19/B19*100%</f>
        <v>0.6685</v>
      </c>
      <c r="G19" s="58"/>
    </row>
    <row r="20" ht="20.1" customHeight="1" spans="1:6">
      <c r="A20" s="71" t="s">
        <v>580</v>
      </c>
      <c r="B20" s="71"/>
      <c r="C20" s="71"/>
      <c r="D20" s="71"/>
      <c r="E20" s="71"/>
      <c r="F20" s="71"/>
    </row>
  </sheetData>
  <mergeCells count="8">
    <mergeCell ref="A2:F2"/>
    <mergeCell ref="B4:C4"/>
    <mergeCell ref="A20:F20"/>
    <mergeCell ref="A4:A5"/>
    <mergeCell ref="D4:D5"/>
    <mergeCell ref="E4:E5"/>
    <mergeCell ref="F4:F5"/>
    <mergeCell ref="G4:G5"/>
  </mergeCells>
  <pageMargins left="0.75" right="0.75" top="1" bottom="1" header="0.5" footer="0.5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2025年“三公”经费安排情况说明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2018-04-11T07:06:00Z</dcterms:created>
  <cp:lastPrinted>2018-04-11T08:59:00Z</cp:lastPrinted>
  <dcterms:modified xsi:type="dcterms:W3CDTF">2025-02-27T12:29:37Z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DD9617A16D084ECAA78C9C668A306CA9</vt:lpwstr>
  </property>
  <property fmtid="{D5CDD505-2E9C-101B-9397-08002B2CF9AE}" pid="3" name="KSOProductBuildVer">
    <vt:lpwstr>2052-12.1.0.18166</vt:lpwstr>
  </property>
</Properties>
</file>